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840" windowHeight="13340" tabRatio="500" activeTab="2"/>
  </bookViews>
  <sheets>
    <sheet name="Original Rankings" sheetId="1" r:id="rId1"/>
    <sheet name="Owners" sheetId="2" r:id="rId2"/>
    <sheet name="Draftable" sheetId="3" r:id="rId3"/>
  </sheets>
  <definedNames/>
  <calcPr fullCalcOnLoad="1"/>
</workbook>
</file>

<file path=xl/sharedStrings.xml><?xml version="1.0" encoding="utf-8"?>
<sst xmlns="http://schemas.openxmlformats.org/spreadsheetml/2006/main" count="1126" uniqueCount="333">
  <si>
    <t>Doug</t>
  </si>
  <si>
    <t>Foster</t>
  </si>
  <si>
    <t>Greg</t>
  </si>
  <si>
    <t>Jordon Leopold</t>
  </si>
  <si>
    <t>Patrick Sharp</t>
  </si>
  <si>
    <t>Brian Sutherby</t>
  </si>
  <si>
    <t>Andrej Meszaros</t>
  </si>
  <si>
    <t>Keith Ballard</t>
  </si>
  <si>
    <t>Dan Hamhuis</t>
  </si>
  <si>
    <t>Chris Campoli</t>
  </si>
  <si>
    <t>Brent Seabrook</t>
  </si>
  <si>
    <t>Kurtis Foster</t>
  </si>
  <si>
    <t>Dwayne Roloson</t>
  </si>
  <si>
    <t>Curtis Joseph</t>
  </si>
  <si>
    <t>Olaf Kolzig</t>
  </si>
  <si>
    <t>Alexander Radulov</t>
  </si>
  <si>
    <t>Dustin Penner</t>
  </si>
  <si>
    <t>Anze Kopitar</t>
  </si>
  <si>
    <t>Loui Eriksson</t>
  </si>
  <si>
    <t>Jeff Tambellini</t>
  </si>
  <si>
    <t>Bill Thomas</t>
  </si>
  <si>
    <t>Anthony Stewart</t>
  </si>
  <si>
    <t>Carlo Colaiacovo</t>
  </si>
  <si>
    <t>Eric Fehr</t>
  </si>
  <si>
    <t>Stanislav Chistov</t>
  </si>
  <si>
    <t>Jim Slater</t>
  </si>
  <si>
    <t>Antti Miettinen</t>
  </si>
  <si>
    <t>Niklas Kronwell</t>
  </si>
  <si>
    <t>Alexander Perezhogin</t>
  </si>
  <si>
    <t>Robert Nilsson</t>
  </si>
  <si>
    <t>Freddy Meyer</t>
  </si>
  <si>
    <t>Magnus Kahnberg</t>
  </si>
  <si>
    <t>Christian Ehrhoff</t>
  </si>
  <si>
    <t>Stdev</t>
  </si>
  <si>
    <t>-</t>
  </si>
  <si>
    <t>Forwards</t>
  </si>
  <si>
    <t>Defenseman</t>
  </si>
  <si>
    <t>Goalies</t>
  </si>
  <si>
    <t>Total Players</t>
  </si>
  <si>
    <t>Total</t>
  </si>
  <si>
    <t>Pos</t>
  </si>
  <si>
    <t>F</t>
  </si>
  <si>
    <t>D</t>
  </si>
  <si>
    <t>Y#</t>
  </si>
  <si>
    <t>Must Draft</t>
  </si>
  <si>
    <t>Required</t>
  </si>
  <si>
    <t>Mike Van Ryn</t>
  </si>
  <si>
    <t>Worst Draftable</t>
  </si>
  <si>
    <t>Projection</t>
  </si>
  <si>
    <t>Sami Salo</t>
  </si>
  <si>
    <t>Paul Martin</t>
  </si>
  <si>
    <t>Philippe Boucher</t>
  </si>
  <si>
    <t>Roman Hamrlik</t>
  </si>
  <si>
    <t>Kim Johnsson</t>
  </si>
  <si>
    <t>Brent Sopel</t>
  </si>
  <si>
    <t>Brian Rafalski</t>
  </si>
  <si>
    <t>Andrew Ladd</t>
  </si>
  <si>
    <t>Mikael Samuelsson</t>
  </si>
  <si>
    <t>Zach Parise</t>
  </si>
  <si>
    <t>Alexei Ponikarovsky</t>
  </si>
  <si>
    <t>Ryan Kesler</t>
  </si>
  <si>
    <t>Radim Vrbata</t>
  </si>
  <si>
    <t>Eric Lindros</t>
  </si>
  <si>
    <t>Marc-Andre Bergeron</t>
  </si>
  <si>
    <t>Brad Stuart</t>
  </si>
  <si>
    <t>Patrick Eaves</t>
  </si>
  <si>
    <t>Jason Pominville</t>
  </si>
  <si>
    <t>Corey Perry</t>
  </si>
  <si>
    <t>Rob Schremp</t>
  </si>
  <si>
    <t>Mike Richards</t>
  </si>
  <si>
    <t>Brian Campbell</t>
  </si>
  <si>
    <t>Paul Mara</t>
  </si>
  <si>
    <t>NHL Team</t>
  </si>
  <si>
    <t>TSN.ca</t>
  </si>
  <si>
    <t>The Score</t>
  </si>
  <si>
    <t>Average</t>
  </si>
  <si>
    <t>Player's Name</t>
  </si>
  <si>
    <t>Hockey News</t>
  </si>
  <si>
    <t>Fantasy Owner</t>
  </si>
  <si>
    <t>Miikka Kiprusoff</t>
  </si>
  <si>
    <t>Martin Brodeur</t>
  </si>
  <si>
    <t>Henrik Lundqvist</t>
  </si>
  <si>
    <t>Tomas Vokoun</t>
  </si>
  <si>
    <t>Manny Fernandez</t>
  </si>
  <si>
    <t>Roberto Luongo</t>
  </si>
  <si>
    <t>Ryan Miller</t>
  </si>
  <si>
    <t>Kari Lehtonen</t>
  </si>
  <si>
    <t>Martin Gerber</t>
  </si>
  <si>
    <t>Cristobal Huet</t>
  </si>
  <si>
    <t>Marty Turco</t>
  </si>
  <si>
    <t>Cam Ward</t>
  </si>
  <si>
    <t>Dominik Hasek</t>
  </si>
  <si>
    <t>Ilya Bryzgalov</t>
  </si>
  <si>
    <t>Jean-Sebastien Giguere</t>
  </si>
  <si>
    <t>Hannu Toivonen</t>
  </si>
  <si>
    <t>Tim Thomas</t>
  </si>
  <si>
    <t>Alexander Auld</t>
  </si>
  <si>
    <t>Vesa Toskala</t>
  </si>
  <si>
    <t>Pascal Leclaire</t>
  </si>
  <si>
    <t>Rick DiPietro</t>
  </si>
  <si>
    <t>Marc Denis</t>
  </si>
  <si>
    <t>Andrew Raycroft</t>
  </si>
  <si>
    <t>Jose Theodore</t>
  </si>
  <si>
    <t>Antero Niittymaki</t>
  </si>
  <si>
    <t>Dan Cloutier</t>
  </si>
  <si>
    <t>Nikolai Khabibulin</t>
  </si>
  <si>
    <t>Marc-Andre Fleury</t>
  </si>
  <si>
    <t>Evgeni Nabokov</t>
  </si>
  <si>
    <t>Manny Legace</t>
  </si>
  <si>
    <t>Dave K</t>
  </si>
  <si>
    <t>S&amp;M</t>
  </si>
  <si>
    <t>Owner</t>
  </si>
  <si>
    <t>Top 8 Projection</t>
  </si>
  <si>
    <t>Blair</t>
  </si>
  <si>
    <t>Muskie</t>
  </si>
  <si>
    <t>Tim</t>
  </si>
  <si>
    <t>Dave N</t>
  </si>
  <si>
    <t>Ed Jovanovski</t>
  </si>
  <si>
    <t>Jesse</t>
  </si>
  <si>
    <t>Regan</t>
  </si>
  <si>
    <t>Zdeno Chara</t>
  </si>
  <si>
    <t>Jimmy</t>
  </si>
  <si>
    <t>Jan Bulis</t>
  </si>
  <si>
    <t>Jason Williams</t>
  </si>
  <si>
    <t>Dion Phaneuf</t>
  </si>
  <si>
    <t>Tim Connolly</t>
  </si>
  <si>
    <t>Kimmo Timonen</t>
  </si>
  <si>
    <t>Scott Hartnell</t>
  </si>
  <si>
    <t>Alexander Semin</t>
  </si>
  <si>
    <t>Peter Schaefer</t>
  </si>
  <si>
    <t>Steve Rucchin</t>
  </si>
  <si>
    <t>Mathieu Schneider</t>
  </si>
  <si>
    <t>Mark Parrish</t>
  </si>
  <si>
    <t>Gary Roberts</t>
  </si>
  <si>
    <t>John LeClair</t>
  </si>
  <si>
    <t>Matt Carle</t>
  </si>
  <si>
    <t>Andrei Markov</t>
  </si>
  <si>
    <t>Antoine Vermette</t>
  </si>
  <si>
    <t>Tomas Holmstrom</t>
  </si>
  <si>
    <t>Richard Zednik</t>
  </si>
  <si>
    <t>Alyn McCauley</t>
  </si>
  <si>
    <t>John-Michael Liles</t>
  </si>
  <si>
    <t>Jozef Stumpel</t>
  </si>
  <si>
    <t>Joni Pitkanen</t>
  </si>
  <si>
    <t>Anson Carter</t>
  </si>
  <si>
    <t>Ryan Craig</t>
  </si>
  <si>
    <t>Chris Kunitz</t>
  </si>
  <si>
    <t>Kristian Huselius</t>
  </si>
  <si>
    <t>Jochen Hecht</t>
  </si>
  <si>
    <t>Petr Cajanek</t>
  </si>
  <si>
    <t>Ryan Whitney</t>
  </si>
  <si>
    <t>ATN</t>
  </si>
  <si>
    <t>Gilbert Brule</t>
  </si>
  <si>
    <t>Martin Rucinsky</t>
  </si>
  <si>
    <t>Marek Zidlicky</t>
  </si>
  <si>
    <t>Scott Niedermayer</t>
  </si>
  <si>
    <t>J.P. Dumont</t>
  </si>
  <si>
    <t>Bill Guerin</t>
  </si>
  <si>
    <t>Wade Redden</t>
  </si>
  <si>
    <t>R.J. Umberger</t>
  </si>
  <si>
    <t>Milan Michalek</t>
  </si>
  <si>
    <t>Darcy Tucker</t>
  </si>
  <si>
    <t>Petr Sykora</t>
  </si>
  <si>
    <t>Joe Nieuwendyk</t>
  </si>
  <si>
    <t>Bobby Holik</t>
  </si>
  <si>
    <t>Jamie Langenbrunner</t>
  </si>
  <si>
    <t>Martin Erat</t>
  </si>
  <si>
    <t>Trent Hunter</t>
  </si>
  <si>
    <t>Matt Cullen</t>
  </si>
  <si>
    <t>Derek Roy</t>
  </si>
  <si>
    <t>Sergei Samsonov</t>
  </si>
  <si>
    <t>David Legwand</t>
  </si>
  <si>
    <t>Mike York</t>
  </si>
  <si>
    <t>Dan Boyle</t>
  </si>
  <si>
    <t>Jere Lehtinen</t>
  </si>
  <si>
    <t>Petr Prucha</t>
  </si>
  <si>
    <t>Chris Higgins</t>
  </si>
  <si>
    <t>Tuomo Ruutu</t>
  </si>
  <si>
    <t>Mike Fisher</t>
  </si>
  <si>
    <t>Wojtek Wolski</t>
  </si>
  <si>
    <t>Michal Handzus</t>
  </si>
  <si>
    <t>Rob Blake</t>
  </si>
  <si>
    <t>Patrick O'Sullivan</t>
  </si>
  <si>
    <t>Mike Knuble</t>
  </si>
  <si>
    <t>Daymond Langkow</t>
  </si>
  <si>
    <t>Sergei Fedorov</t>
  </si>
  <si>
    <t>Sergei Zubov</t>
  </si>
  <si>
    <t>Nathan Horton</t>
  </si>
  <si>
    <t>Mike Comrie</t>
  </si>
  <si>
    <t>Steve Bernier</t>
  </si>
  <si>
    <t>Brendan Morrow</t>
  </si>
  <si>
    <t>Kyle Calder</t>
  </si>
  <si>
    <t>Kyle Wellwood</t>
  </si>
  <si>
    <t>Bryan McCabe</t>
  </si>
  <si>
    <t>Chris Pronger</t>
  </si>
  <si>
    <t>Joffrey Lupul</t>
  </si>
  <si>
    <t>Marco Sturm</t>
  </si>
  <si>
    <t>Nikolai Zherdev</t>
  </si>
  <si>
    <t>David Vyborny</t>
  </si>
  <si>
    <t>Steve Reinprecht</t>
  </si>
  <si>
    <t>Mike Johnson</t>
  </si>
  <si>
    <t>Mike Ribeiro</t>
  </si>
  <si>
    <t>Jay Bouwmeester</t>
  </si>
  <si>
    <t>Tomas Kaberle</t>
  </si>
  <si>
    <t>Jason Blake</t>
  </si>
  <si>
    <t>Ales Kotalik</t>
  </si>
  <si>
    <t>Alexander Steen</t>
  </si>
  <si>
    <t>Lubomir Visnovsky</t>
  </si>
  <si>
    <t>Fredrik Modin</t>
  </si>
  <si>
    <t>Mike Cammalleri</t>
  </si>
  <si>
    <t>Ryan Malone</t>
  </si>
  <si>
    <t>Ryan Getzlaf</t>
  </si>
  <si>
    <t>Dainius Zubrus</t>
  </si>
  <si>
    <t>Andrew Brunette</t>
  </si>
  <si>
    <t>Colby Armstrong</t>
  </si>
  <si>
    <t>Jarret Stoll</t>
  </si>
  <si>
    <t>Robert Lang</t>
  </si>
  <si>
    <t>Shawn Horcoff</t>
  </si>
  <si>
    <t>Miroslav Satan</t>
  </si>
  <si>
    <t>NYI</t>
  </si>
  <si>
    <t>Andy McDonald</t>
  </si>
  <si>
    <t>Ladislav Nagy</t>
  </si>
  <si>
    <t>Maxim Afinogenov</t>
  </si>
  <si>
    <t>Pierre-Marc Bouchard</t>
  </si>
  <si>
    <t>Saku Koivu</t>
  </si>
  <si>
    <t>Marek Svatos</t>
  </si>
  <si>
    <t>Brian Rolston</t>
  </si>
  <si>
    <t>Niklas Lidstrom</t>
  </si>
  <si>
    <t>Ryan Smyth</t>
  </si>
  <si>
    <t>Chris Drury</t>
  </si>
  <si>
    <t>Daniel Briere</t>
  </si>
  <si>
    <t>Alexei Yashin</t>
  </si>
  <si>
    <t>Michael Nylander</t>
  </si>
  <si>
    <t>Doug Weight</t>
  </si>
  <si>
    <t>Michael Ryder</t>
  </si>
  <si>
    <t>Sergei Gonchar</t>
  </si>
  <si>
    <t>Jeff Carter</t>
  </si>
  <si>
    <t>Alexander Frolov</t>
  </si>
  <si>
    <t>LA</t>
  </si>
  <si>
    <t>Craig Conroy</t>
  </si>
  <si>
    <t>Jason Arnott</t>
  </si>
  <si>
    <t>Nils Ekman</t>
  </si>
  <si>
    <t>Mark Recchi</t>
  </si>
  <si>
    <t>Ray Whitney</t>
  </si>
  <si>
    <t>Rod Brind'Amour</t>
  </si>
  <si>
    <t>Jussi Jokkinen</t>
  </si>
  <si>
    <t>Martin Straka</t>
  </si>
  <si>
    <t>Glen Murray</t>
  </si>
  <si>
    <t>Marian Gaborik</t>
  </si>
  <si>
    <t>MIN</t>
  </si>
  <si>
    <t>Todd Bertuzzi</t>
  </si>
  <si>
    <t>FLA</t>
  </si>
  <si>
    <t>Paul Kariya</t>
  </si>
  <si>
    <t>NAS</t>
  </si>
  <si>
    <t>Teemu Selanne</t>
  </si>
  <si>
    <t>ANA</t>
  </si>
  <si>
    <t>Martin St. Louis</t>
  </si>
  <si>
    <t>Evgeni Malkin</t>
  </si>
  <si>
    <t>Scott Gomez</t>
  </si>
  <si>
    <t>Rick Nash</t>
  </si>
  <si>
    <t>CBJ</t>
  </si>
  <si>
    <t>Mike Modano</t>
  </si>
  <si>
    <t>DAL</t>
  </si>
  <si>
    <t>Ales Hemsky</t>
  </si>
  <si>
    <t>EDM</t>
  </si>
  <si>
    <t>Jarome Iginla</t>
  </si>
  <si>
    <t>CAL</t>
  </si>
  <si>
    <t>Keith Tkachuk</t>
  </si>
  <si>
    <t>STL</t>
  </si>
  <si>
    <t>Pavol Demitra</t>
  </si>
  <si>
    <t>Daniel Sedin</t>
  </si>
  <si>
    <t>Brian Gionta</t>
  </si>
  <si>
    <t>Alex Tanguay</t>
  </si>
  <si>
    <t>Steve Sullivan</t>
  </si>
  <si>
    <t>Milan Hejduk</t>
  </si>
  <si>
    <t>Brendan Morrison</t>
  </si>
  <si>
    <t>Vaclav Prospal</t>
  </si>
  <si>
    <t>Martin Havlat</t>
  </si>
  <si>
    <t>CHI</t>
  </si>
  <si>
    <t>Brendan Shanahan</t>
  </si>
  <si>
    <t>Erik Cole</t>
  </si>
  <si>
    <t>Olli Jokinen</t>
  </si>
  <si>
    <t>Mark Bell</t>
  </si>
  <si>
    <t>Shane Doan</t>
  </si>
  <si>
    <t>PHO</t>
  </si>
  <si>
    <t>Vyacheslav Kozlov</t>
  </si>
  <si>
    <t>Marc Savard</t>
  </si>
  <si>
    <t>Henrik Sedin</t>
  </si>
  <si>
    <t>Alexei Kovalev</t>
  </si>
  <si>
    <t>MON</t>
  </si>
  <si>
    <t>Thomas Vanek</t>
  </si>
  <si>
    <t>BUF</t>
  </si>
  <si>
    <t>G</t>
  </si>
  <si>
    <t>Sidney Crosby</t>
  </si>
  <si>
    <t>PIT</t>
  </si>
  <si>
    <t>Alexander Ovechkin</t>
  </si>
  <si>
    <t>WAS</t>
  </si>
  <si>
    <t>Eric Staal</t>
  </si>
  <si>
    <t>CAR</t>
  </si>
  <si>
    <t>Joe Thornton</t>
  </si>
  <si>
    <t>SJ</t>
  </si>
  <si>
    <t>Jaromir Jagr</t>
  </si>
  <si>
    <t>NYR</t>
  </si>
  <si>
    <t>Daniel Alfredsson</t>
  </si>
  <si>
    <t>OTT</t>
  </si>
  <si>
    <t>Ilya Kovalchuk</t>
  </si>
  <si>
    <t>ATL</t>
  </si>
  <si>
    <t>Brad Richards</t>
  </si>
  <si>
    <t>TB</t>
  </si>
  <si>
    <t>Dany Heatley</t>
  </si>
  <si>
    <t>Patrik Elias</t>
  </si>
  <si>
    <t>NJ</t>
  </si>
  <si>
    <t>Marian Hossa</t>
  </si>
  <si>
    <t>Jason Spezza</t>
  </si>
  <si>
    <t>Mats Sundin</t>
  </si>
  <si>
    <t>TOR</t>
  </si>
  <si>
    <t>Pavel Datsyuk</t>
  </si>
  <si>
    <t>DET</t>
  </si>
  <si>
    <t>Vincent Lecavalier</t>
  </si>
  <si>
    <t>Jonathan Cheechoo</t>
  </si>
  <si>
    <t>Markus Naslund</t>
  </si>
  <si>
    <t>VAN</t>
  </si>
  <si>
    <t>Peter Forsberg</t>
  </si>
  <si>
    <t>PHI</t>
  </si>
  <si>
    <t>Simon Gagne</t>
  </si>
  <si>
    <t>Patrice Bergeron</t>
  </si>
  <si>
    <t>BOS</t>
  </si>
  <si>
    <t>Patrick Marleau</t>
  </si>
  <si>
    <t>Justin Williams</t>
  </si>
  <si>
    <t>Henrik Zetterberg</t>
  </si>
  <si>
    <t>Brad Boyes</t>
  </si>
  <si>
    <t>Joe Sakic</t>
  </si>
  <si>
    <t>COL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</si>
</sst>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000"/>
    <numFmt numFmtId="167" formatCode="0.000000"/>
    <numFmt numFmtId="168" formatCode="0.00000"/>
    <numFmt numFmtId="169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lightHorizontal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1"/>
  <sheetViews>
    <sheetView workbookViewId="0" topLeftCell="A180">
      <selection activeCell="A203" sqref="A203"/>
    </sheetView>
  </sheetViews>
  <sheetFormatPr defaultColWidth="11.00390625" defaultRowHeight="12.75"/>
  <cols>
    <col min="1" max="1" width="18.25390625" style="0" bestFit="1" customWidth="1"/>
    <col min="2" max="2" width="9.00390625" style="0" bestFit="1" customWidth="1"/>
    <col min="3" max="3" width="6.375" style="0" bestFit="1" customWidth="1"/>
    <col min="4" max="4" width="8.875" style="0" bestFit="1" customWidth="1"/>
    <col min="5" max="5" width="11.75390625" style="0" bestFit="1" customWidth="1"/>
    <col min="6" max="6" width="8.00390625" style="6" bestFit="1" customWidth="1"/>
    <col min="7" max="7" width="13.25390625" style="0" bestFit="1" customWidth="1"/>
  </cols>
  <sheetData>
    <row r="2" spans="1:7" ht="12.75">
      <c r="A2" s="1" t="s">
        <v>76</v>
      </c>
      <c r="B2" s="1" t="s">
        <v>72</v>
      </c>
      <c r="C2" s="1" t="s">
        <v>73</v>
      </c>
      <c r="D2" s="1" t="s">
        <v>74</v>
      </c>
      <c r="E2" s="1" t="s">
        <v>77</v>
      </c>
      <c r="F2" s="5" t="s">
        <v>75</v>
      </c>
      <c r="G2" s="1" t="s">
        <v>78</v>
      </c>
    </row>
    <row r="3" spans="1:7" ht="12.75">
      <c r="A3" t="s">
        <v>293</v>
      </c>
      <c r="B3" t="s">
        <v>294</v>
      </c>
      <c r="C3">
        <v>116</v>
      </c>
      <c r="D3">
        <v>116</v>
      </c>
      <c r="E3">
        <v>116</v>
      </c>
      <c r="F3" s="7">
        <f>AVERAGE(C3:E3)</f>
        <v>116</v>
      </c>
      <c r="G3" t="s">
        <v>118</v>
      </c>
    </row>
    <row r="4" spans="1:7" ht="12.75">
      <c r="A4" t="s">
        <v>295</v>
      </c>
      <c r="B4" t="s">
        <v>296</v>
      </c>
      <c r="C4">
        <v>115</v>
      </c>
      <c r="D4">
        <v>118</v>
      </c>
      <c r="E4">
        <v>112</v>
      </c>
      <c r="F4" s="7">
        <f>AVERAGE(C4:E4)</f>
        <v>115</v>
      </c>
      <c r="G4" t="s">
        <v>119</v>
      </c>
    </row>
    <row r="5" spans="1:7" ht="12.75">
      <c r="A5" t="s">
        <v>301</v>
      </c>
      <c r="B5" t="s">
        <v>302</v>
      </c>
      <c r="C5">
        <v>100</v>
      </c>
      <c r="D5">
        <v>113</v>
      </c>
      <c r="E5">
        <v>111</v>
      </c>
      <c r="F5" s="7">
        <f>AVERAGE(C5:E5)</f>
        <v>108</v>
      </c>
      <c r="G5" t="s">
        <v>121</v>
      </c>
    </row>
    <row r="6" spans="1:7" ht="12.75">
      <c r="A6" t="s">
        <v>299</v>
      </c>
      <c r="B6" t="s">
        <v>300</v>
      </c>
      <c r="C6">
        <v>105</v>
      </c>
      <c r="D6">
        <v>110</v>
      </c>
      <c r="E6">
        <v>106</v>
      </c>
      <c r="F6" s="7">
        <f>AVERAGE(C6:E6)</f>
        <v>107</v>
      </c>
      <c r="G6" t="s">
        <v>119</v>
      </c>
    </row>
    <row r="7" spans="1:7" ht="12.75">
      <c r="A7" t="s">
        <v>313</v>
      </c>
      <c r="B7" t="s">
        <v>304</v>
      </c>
      <c r="C7">
        <v>84</v>
      </c>
      <c r="D7">
        <v>111</v>
      </c>
      <c r="E7">
        <v>113</v>
      </c>
      <c r="F7" s="7">
        <f>AVERAGE(C7:E7)</f>
        <v>102.66666666666667</v>
      </c>
      <c r="G7" t="s">
        <v>113</v>
      </c>
    </row>
    <row r="8" spans="1:7" ht="12.75">
      <c r="A8" t="s">
        <v>297</v>
      </c>
      <c r="B8" t="s">
        <v>298</v>
      </c>
      <c r="C8">
        <v>106</v>
      </c>
      <c r="D8">
        <v>97</v>
      </c>
      <c r="E8">
        <v>103</v>
      </c>
      <c r="F8" s="7">
        <f>AVERAGE(C8:E8)</f>
        <v>102</v>
      </c>
      <c r="G8" t="s">
        <v>113</v>
      </c>
    </row>
    <row r="9" spans="1:7" ht="12.75">
      <c r="A9" t="s">
        <v>309</v>
      </c>
      <c r="B9" t="s">
        <v>304</v>
      </c>
      <c r="C9">
        <v>86</v>
      </c>
      <c r="D9">
        <v>108</v>
      </c>
      <c r="E9">
        <v>109</v>
      </c>
      <c r="F9" s="7">
        <f>AVERAGE(C9:E9)</f>
        <v>101</v>
      </c>
      <c r="G9" t="s">
        <v>110</v>
      </c>
    </row>
    <row r="10" spans="1:7" ht="12.75">
      <c r="A10" t="s">
        <v>305</v>
      </c>
      <c r="B10" t="s">
        <v>306</v>
      </c>
      <c r="C10">
        <v>94</v>
      </c>
      <c r="D10">
        <v>101</v>
      </c>
      <c r="E10">
        <v>106</v>
      </c>
      <c r="F10" s="7">
        <f>AVERAGE(C10:E10)</f>
        <v>100.33333333333333</v>
      </c>
      <c r="G10" t="s">
        <v>109</v>
      </c>
    </row>
    <row r="11" spans="1:7" ht="12.75">
      <c r="A11" t="s">
        <v>80</v>
      </c>
      <c r="B11" t="s">
        <v>311</v>
      </c>
      <c r="C11">
        <v>96</v>
      </c>
      <c r="E11">
        <f>(42*2)+(6*3)</f>
        <v>102</v>
      </c>
      <c r="F11" s="7">
        <f>AVERAGE(C11:E11)</f>
        <v>99</v>
      </c>
      <c r="G11" s="4" t="s">
        <v>0</v>
      </c>
    </row>
    <row r="12" spans="1:7" ht="12.75">
      <c r="A12" t="s">
        <v>79</v>
      </c>
      <c r="B12" t="s">
        <v>266</v>
      </c>
      <c r="C12">
        <v>99</v>
      </c>
      <c r="E12">
        <f>(38*2)+(7*3)</f>
        <v>97</v>
      </c>
      <c r="F12" s="7">
        <f>AVERAGE(C12:E12)</f>
        <v>98</v>
      </c>
      <c r="G12" t="s">
        <v>116</v>
      </c>
    </row>
    <row r="13" spans="1:7" ht="12.75">
      <c r="A13" t="s">
        <v>303</v>
      </c>
      <c r="B13" t="s">
        <v>304</v>
      </c>
      <c r="C13">
        <v>96</v>
      </c>
      <c r="D13">
        <v>90</v>
      </c>
      <c r="E13">
        <v>106</v>
      </c>
      <c r="F13" s="7">
        <f>AVERAGE(C13:E13)</f>
        <v>97.33333333333333</v>
      </c>
      <c r="G13" t="s">
        <v>119</v>
      </c>
    </row>
    <row r="14" spans="1:7" ht="12.75">
      <c r="A14" t="s">
        <v>307</v>
      </c>
      <c r="B14" t="s">
        <v>308</v>
      </c>
      <c r="C14">
        <v>88</v>
      </c>
      <c r="D14">
        <v>101</v>
      </c>
      <c r="E14">
        <v>95</v>
      </c>
      <c r="F14" s="7">
        <f>AVERAGE(C14:E14)</f>
        <v>94.66666666666667</v>
      </c>
      <c r="G14" t="s">
        <v>109</v>
      </c>
    </row>
    <row r="15" spans="1:7" ht="12.75">
      <c r="A15" t="s">
        <v>312</v>
      </c>
      <c r="B15" t="s">
        <v>306</v>
      </c>
      <c r="C15">
        <v>84</v>
      </c>
      <c r="D15">
        <v>94</v>
      </c>
      <c r="E15">
        <v>95</v>
      </c>
      <c r="F15" s="7">
        <f>AVERAGE(C15:E15)</f>
        <v>91</v>
      </c>
      <c r="G15" t="s">
        <v>109</v>
      </c>
    </row>
    <row r="16" spans="1:7" ht="12.75">
      <c r="A16" t="s">
        <v>316</v>
      </c>
      <c r="B16" t="s">
        <v>317</v>
      </c>
      <c r="C16">
        <v>83</v>
      </c>
      <c r="D16">
        <v>91</v>
      </c>
      <c r="E16">
        <v>94</v>
      </c>
      <c r="F16" s="7">
        <f>AVERAGE(C16:E16)</f>
        <v>89.33333333333333</v>
      </c>
      <c r="G16" t="s">
        <v>119</v>
      </c>
    </row>
    <row r="17" spans="1:7" ht="12.75">
      <c r="A17" t="s">
        <v>320</v>
      </c>
      <c r="B17" t="s">
        <v>321</v>
      </c>
      <c r="C17">
        <v>81</v>
      </c>
      <c r="D17">
        <v>90</v>
      </c>
      <c r="E17">
        <v>91</v>
      </c>
      <c r="F17" s="7">
        <f>AVERAGE(C17:E17)</f>
        <v>87.33333333333333</v>
      </c>
      <c r="G17" t="s">
        <v>110</v>
      </c>
    </row>
    <row r="18" spans="1:7" ht="12.75">
      <c r="A18" t="s">
        <v>329</v>
      </c>
      <c r="B18" t="s">
        <v>317</v>
      </c>
      <c r="C18">
        <v>77</v>
      </c>
      <c r="D18">
        <v>96</v>
      </c>
      <c r="E18">
        <v>88</v>
      </c>
      <c r="F18" s="7">
        <f>AVERAGE(C18:E18)</f>
        <v>87</v>
      </c>
      <c r="G18" t="s">
        <v>116</v>
      </c>
    </row>
    <row r="19" spans="1:7" ht="12.75">
      <c r="A19" t="s">
        <v>84</v>
      </c>
      <c r="B19" t="s">
        <v>321</v>
      </c>
      <c r="C19">
        <v>82</v>
      </c>
      <c r="E19">
        <f>(40*2)+(4*3)</f>
        <v>92</v>
      </c>
      <c r="F19" s="7">
        <f>AVERAGE(C19:E19)</f>
        <v>87</v>
      </c>
      <c r="G19" t="s">
        <v>121</v>
      </c>
    </row>
    <row r="20" spans="1:7" ht="12.75">
      <c r="A20" t="s">
        <v>310</v>
      </c>
      <c r="B20" t="s">
        <v>311</v>
      </c>
      <c r="C20">
        <v>85</v>
      </c>
      <c r="D20">
        <v>90</v>
      </c>
      <c r="E20">
        <v>83</v>
      </c>
      <c r="F20" s="7">
        <f>AVERAGE(C20:E20)</f>
        <v>86</v>
      </c>
      <c r="G20" t="s">
        <v>109</v>
      </c>
    </row>
    <row r="21" spans="1:7" ht="12.75">
      <c r="A21" t="s">
        <v>318</v>
      </c>
      <c r="B21" t="s">
        <v>308</v>
      </c>
      <c r="C21">
        <v>82</v>
      </c>
      <c r="D21">
        <v>89</v>
      </c>
      <c r="E21">
        <v>87</v>
      </c>
      <c r="F21" s="7">
        <f>AVERAGE(C21:E21)</f>
        <v>86</v>
      </c>
      <c r="G21" t="s">
        <v>114</v>
      </c>
    </row>
    <row r="22" spans="1:7" ht="12.75">
      <c r="A22" t="s">
        <v>89</v>
      </c>
      <c r="B22" t="s">
        <v>262</v>
      </c>
      <c r="C22">
        <v>87</v>
      </c>
      <c r="E22">
        <f>(37*2)+(3*3)</f>
        <v>83</v>
      </c>
      <c r="F22" s="7">
        <f>AVERAGE(C22:E22)</f>
        <v>85</v>
      </c>
      <c r="G22" t="s">
        <v>114</v>
      </c>
    </row>
    <row r="23" spans="1:7" ht="12.75">
      <c r="A23" t="s">
        <v>314</v>
      </c>
      <c r="B23" t="s">
        <v>315</v>
      </c>
      <c r="C23">
        <v>83</v>
      </c>
      <c r="D23">
        <v>75</v>
      </c>
      <c r="E23">
        <v>95</v>
      </c>
      <c r="F23" s="7">
        <f>AVERAGE(C23:E23)</f>
        <v>84.33333333333333</v>
      </c>
      <c r="G23" t="s">
        <v>1</v>
      </c>
    </row>
    <row r="24" spans="1:7" ht="12.75">
      <c r="A24" t="s">
        <v>322</v>
      </c>
      <c r="B24" t="s">
        <v>323</v>
      </c>
      <c r="C24">
        <v>81</v>
      </c>
      <c r="D24">
        <v>76</v>
      </c>
      <c r="E24">
        <v>94</v>
      </c>
      <c r="F24" s="7">
        <f>AVERAGE(C24:E24)</f>
        <v>83.66666666666667</v>
      </c>
      <c r="G24" t="s">
        <v>1</v>
      </c>
    </row>
    <row r="25" spans="1:7" ht="12.75">
      <c r="A25" t="s">
        <v>327</v>
      </c>
      <c r="B25" t="s">
        <v>300</v>
      </c>
      <c r="C25">
        <v>78</v>
      </c>
      <c r="D25">
        <v>95</v>
      </c>
      <c r="E25">
        <v>78</v>
      </c>
      <c r="F25" s="7">
        <f>AVERAGE(C25:E25)</f>
        <v>83.66666666666667</v>
      </c>
      <c r="G25" t="s">
        <v>110</v>
      </c>
    </row>
    <row r="26" spans="1:7" ht="12.75">
      <c r="A26" t="s">
        <v>257</v>
      </c>
      <c r="B26" t="s">
        <v>311</v>
      </c>
      <c r="C26">
        <v>75</v>
      </c>
      <c r="D26">
        <v>87</v>
      </c>
      <c r="E26">
        <v>88</v>
      </c>
      <c r="F26" s="7">
        <f>AVERAGE(C26:E26)</f>
        <v>83.33333333333333</v>
      </c>
      <c r="G26" t="s">
        <v>118</v>
      </c>
    </row>
    <row r="27" spans="1:7" ht="12.75">
      <c r="A27" t="s">
        <v>265</v>
      </c>
      <c r="B27" t="s">
        <v>266</v>
      </c>
      <c r="C27">
        <v>73</v>
      </c>
      <c r="D27">
        <v>78</v>
      </c>
      <c r="E27">
        <v>93</v>
      </c>
      <c r="F27" s="7">
        <f>AVERAGE(C27:E27)</f>
        <v>81.33333333333333</v>
      </c>
      <c r="G27" t="s">
        <v>115</v>
      </c>
    </row>
    <row r="28" spans="1:7" ht="12.75">
      <c r="A28" t="s">
        <v>281</v>
      </c>
      <c r="B28" t="s">
        <v>251</v>
      </c>
      <c r="C28">
        <v>67</v>
      </c>
      <c r="D28">
        <v>82</v>
      </c>
      <c r="E28">
        <v>95</v>
      </c>
      <c r="F28" s="7">
        <f>AVERAGE(C28:E28)</f>
        <v>81.33333333333333</v>
      </c>
      <c r="G28" t="s">
        <v>121</v>
      </c>
    </row>
    <row r="29" spans="1:7" ht="12.75">
      <c r="A29" t="s">
        <v>331</v>
      </c>
      <c r="B29" t="s">
        <v>332</v>
      </c>
      <c r="C29">
        <v>77</v>
      </c>
      <c r="D29">
        <v>82</v>
      </c>
      <c r="E29">
        <v>82</v>
      </c>
      <c r="F29" s="7">
        <f>AVERAGE(C29:E29)</f>
        <v>80.33333333333333</v>
      </c>
      <c r="G29" t="s">
        <v>115</v>
      </c>
    </row>
    <row r="30" spans="1:7" ht="12.75">
      <c r="A30" t="s">
        <v>258</v>
      </c>
      <c r="B30" t="s">
        <v>311</v>
      </c>
      <c r="C30">
        <v>75</v>
      </c>
      <c r="D30">
        <v>83</v>
      </c>
      <c r="E30">
        <v>83</v>
      </c>
      <c r="F30" s="7">
        <f>AVERAGE(C30:E30)</f>
        <v>80.33333333333333</v>
      </c>
      <c r="G30" t="s">
        <v>0</v>
      </c>
    </row>
    <row r="31" spans="1:7" ht="12.75">
      <c r="A31" t="s">
        <v>319</v>
      </c>
      <c r="B31" t="s">
        <v>300</v>
      </c>
      <c r="C31">
        <v>81</v>
      </c>
      <c r="D31">
        <v>81</v>
      </c>
      <c r="E31">
        <v>78</v>
      </c>
      <c r="F31" s="7">
        <f>AVERAGE(C31:E31)</f>
        <v>80</v>
      </c>
      <c r="G31" t="s">
        <v>115</v>
      </c>
    </row>
    <row r="32" spans="1:7" ht="12.75">
      <c r="A32" t="s">
        <v>324</v>
      </c>
      <c r="B32" t="s">
        <v>323</v>
      </c>
      <c r="C32">
        <v>79</v>
      </c>
      <c r="D32">
        <v>72</v>
      </c>
      <c r="E32">
        <v>88</v>
      </c>
      <c r="F32" s="7">
        <f>AVERAGE(C32:E32)</f>
        <v>79.66666666666667</v>
      </c>
      <c r="G32" t="s">
        <v>114</v>
      </c>
    </row>
    <row r="33" spans="1:7" ht="12.75">
      <c r="A33" t="s">
        <v>325</v>
      </c>
      <c r="B33" t="s">
        <v>326</v>
      </c>
      <c r="C33">
        <v>79</v>
      </c>
      <c r="D33">
        <v>80</v>
      </c>
      <c r="E33">
        <v>80</v>
      </c>
      <c r="F33" s="7">
        <f>AVERAGE(C33:E33)</f>
        <v>79.66666666666667</v>
      </c>
      <c r="G33" t="s">
        <v>113</v>
      </c>
    </row>
    <row r="34" spans="1:7" ht="12.75">
      <c r="A34" t="s">
        <v>256</v>
      </c>
      <c r="B34" t="s">
        <v>308</v>
      </c>
      <c r="C34">
        <v>75</v>
      </c>
      <c r="D34">
        <v>78</v>
      </c>
      <c r="E34">
        <v>86</v>
      </c>
      <c r="F34" s="7">
        <f>AVERAGE(C34:E34)</f>
        <v>79.66666666666667</v>
      </c>
      <c r="G34" t="s">
        <v>118</v>
      </c>
    </row>
    <row r="35" spans="1:7" ht="12.75">
      <c r="A35" t="s">
        <v>82</v>
      </c>
      <c r="B35" t="s">
        <v>253</v>
      </c>
      <c r="C35">
        <v>79</v>
      </c>
      <c r="E35">
        <f>(34*2)+(4*3)</f>
        <v>80</v>
      </c>
      <c r="F35" s="7">
        <f>AVERAGE(C35:E35)</f>
        <v>79.5</v>
      </c>
      <c r="G35" t="s">
        <v>121</v>
      </c>
    </row>
    <row r="36" spans="1:7" ht="12.75">
      <c r="A36" t="s">
        <v>248</v>
      </c>
      <c r="B36" t="s">
        <v>249</v>
      </c>
      <c r="C36">
        <v>76</v>
      </c>
      <c r="D36">
        <v>81</v>
      </c>
      <c r="E36">
        <v>81</v>
      </c>
      <c r="F36" s="7">
        <f>AVERAGE(C36:E36)</f>
        <v>79.33333333333333</v>
      </c>
      <c r="G36" t="s">
        <v>110</v>
      </c>
    </row>
    <row r="37" spans="1:7" ht="12.75">
      <c r="A37" t="s">
        <v>259</v>
      </c>
      <c r="B37" t="s">
        <v>260</v>
      </c>
      <c r="C37">
        <v>74</v>
      </c>
      <c r="D37">
        <v>77</v>
      </c>
      <c r="E37">
        <v>87</v>
      </c>
      <c r="F37" s="7">
        <f>AVERAGE(C37:E37)</f>
        <v>79.33333333333333</v>
      </c>
      <c r="G37" t="s">
        <v>113</v>
      </c>
    </row>
    <row r="38" spans="1:7" ht="12.75">
      <c r="A38" t="s">
        <v>270</v>
      </c>
      <c r="B38" t="s">
        <v>321</v>
      </c>
      <c r="C38">
        <v>70</v>
      </c>
      <c r="D38">
        <v>83</v>
      </c>
      <c r="E38">
        <v>85</v>
      </c>
      <c r="F38" s="7">
        <f>AVERAGE(C38:E38)</f>
        <v>79.33333333333333</v>
      </c>
      <c r="G38" t="s">
        <v>113</v>
      </c>
    </row>
    <row r="39" spans="1:7" ht="12.75">
      <c r="A39" t="s">
        <v>230</v>
      </c>
      <c r="B39" t="s">
        <v>291</v>
      </c>
      <c r="C39">
        <v>61</v>
      </c>
      <c r="D39">
        <v>89</v>
      </c>
      <c r="E39">
        <v>86</v>
      </c>
      <c r="F39" s="7">
        <f>AVERAGE(C39:E39)</f>
        <v>78.66666666666667</v>
      </c>
      <c r="G39" t="s">
        <v>116</v>
      </c>
    </row>
    <row r="40" spans="1:7" ht="12.75">
      <c r="A40" t="s">
        <v>221</v>
      </c>
      <c r="B40" t="s">
        <v>284</v>
      </c>
      <c r="C40">
        <v>63</v>
      </c>
      <c r="D40">
        <v>87</v>
      </c>
      <c r="E40">
        <v>85</v>
      </c>
      <c r="F40" s="7">
        <f>AVERAGE(C40:E40)</f>
        <v>78.33333333333333</v>
      </c>
      <c r="G40" t="s">
        <v>119</v>
      </c>
    </row>
    <row r="41" spans="1:7" ht="12.75">
      <c r="A41" t="s">
        <v>287</v>
      </c>
      <c r="B41" t="s">
        <v>321</v>
      </c>
      <c r="C41">
        <v>67</v>
      </c>
      <c r="D41">
        <v>82</v>
      </c>
      <c r="E41">
        <v>85</v>
      </c>
      <c r="F41" s="7">
        <f>AVERAGE(C41:E41)</f>
        <v>78</v>
      </c>
      <c r="G41" t="s">
        <v>2</v>
      </c>
    </row>
    <row r="42" spans="1:6" ht="12.75">
      <c r="A42" t="s">
        <v>85</v>
      </c>
      <c r="B42" t="s">
        <v>291</v>
      </c>
      <c r="C42">
        <v>70</v>
      </c>
      <c r="E42">
        <f>(37*2)+(4*3)</f>
        <v>86</v>
      </c>
      <c r="F42" s="7">
        <f>AVERAGE(C42:E42)</f>
        <v>78</v>
      </c>
    </row>
    <row r="43" spans="1:7" ht="12.75">
      <c r="A43" t="s">
        <v>87</v>
      </c>
      <c r="B43" t="s">
        <v>304</v>
      </c>
      <c r="C43">
        <v>68</v>
      </c>
      <c r="E43">
        <f>(35*2)+(6*3)</f>
        <v>88</v>
      </c>
      <c r="F43" s="7">
        <f>AVERAGE(C43:E43)</f>
        <v>78</v>
      </c>
      <c r="G43" t="s">
        <v>110</v>
      </c>
    </row>
    <row r="44" spans="1:7" ht="12.75">
      <c r="A44" t="s">
        <v>263</v>
      </c>
      <c r="B44" t="s">
        <v>264</v>
      </c>
      <c r="C44">
        <v>74</v>
      </c>
      <c r="D44">
        <v>76</v>
      </c>
      <c r="E44">
        <v>83</v>
      </c>
      <c r="F44" s="7">
        <f>AVERAGE(C44:E44)</f>
        <v>77.66666666666667</v>
      </c>
      <c r="G44" t="s">
        <v>115</v>
      </c>
    </row>
    <row r="45" spans="1:7" ht="12.75">
      <c r="A45" t="s">
        <v>250</v>
      </c>
      <c r="B45" t="s">
        <v>251</v>
      </c>
      <c r="C45">
        <v>76</v>
      </c>
      <c r="D45">
        <v>75</v>
      </c>
      <c r="E45">
        <v>81</v>
      </c>
      <c r="F45" s="7">
        <f>AVERAGE(C45:E45)</f>
        <v>77.33333333333333</v>
      </c>
      <c r="G45" t="s">
        <v>2</v>
      </c>
    </row>
    <row r="46" spans="1:7" ht="12.75">
      <c r="A46" t="s">
        <v>328</v>
      </c>
      <c r="B46" t="s">
        <v>298</v>
      </c>
      <c r="C46">
        <v>78</v>
      </c>
      <c r="D46">
        <v>79</v>
      </c>
      <c r="E46">
        <v>74</v>
      </c>
      <c r="F46" s="7">
        <f>AVERAGE(C46:E46)</f>
        <v>77</v>
      </c>
      <c r="G46" t="s">
        <v>2</v>
      </c>
    </row>
    <row r="47" spans="1:7" ht="12.75">
      <c r="A47" t="s">
        <v>272</v>
      </c>
      <c r="B47" t="s">
        <v>266</v>
      </c>
      <c r="C47">
        <v>69</v>
      </c>
      <c r="D47">
        <v>80</v>
      </c>
      <c r="E47">
        <v>82</v>
      </c>
      <c r="F47" s="7">
        <f>AVERAGE(C47:E47)</f>
        <v>77</v>
      </c>
      <c r="G47" t="s">
        <v>0</v>
      </c>
    </row>
    <row r="48" spans="1:6" ht="12.75">
      <c r="A48" t="s">
        <v>91</v>
      </c>
      <c r="B48" t="s">
        <v>317</v>
      </c>
      <c r="C48">
        <v>66</v>
      </c>
      <c r="E48">
        <f>(35*2)+(6*3)</f>
        <v>88</v>
      </c>
      <c r="F48" s="7">
        <f>AVERAGE(C48:E48)</f>
        <v>77</v>
      </c>
    </row>
    <row r="49" spans="1:7" ht="12.75">
      <c r="A49" t="s">
        <v>252</v>
      </c>
      <c r="B49" t="s">
        <v>253</v>
      </c>
      <c r="C49">
        <v>76</v>
      </c>
      <c r="D49">
        <v>77</v>
      </c>
      <c r="E49">
        <v>77</v>
      </c>
      <c r="F49" s="7">
        <f>AVERAGE(C49:E49)</f>
        <v>76.66666666666667</v>
      </c>
      <c r="G49" t="s">
        <v>116</v>
      </c>
    </row>
    <row r="50" spans="1:7" ht="12.75">
      <c r="A50" t="s">
        <v>254</v>
      </c>
      <c r="B50" t="s">
        <v>255</v>
      </c>
      <c r="C50">
        <v>75</v>
      </c>
      <c r="D50">
        <v>74</v>
      </c>
      <c r="E50">
        <v>81</v>
      </c>
      <c r="F50" s="7">
        <f>AVERAGE(C50:E50)</f>
        <v>76.66666666666667</v>
      </c>
      <c r="G50" t="s">
        <v>2</v>
      </c>
    </row>
    <row r="51" spans="1:7" ht="12.75">
      <c r="A51" t="s">
        <v>271</v>
      </c>
      <c r="B51" t="s">
        <v>311</v>
      </c>
      <c r="C51">
        <v>69</v>
      </c>
      <c r="D51">
        <v>79</v>
      </c>
      <c r="E51">
        <v>80</v>
      </c>
      <c r="F51" s="7">
        <f>AVERAGE(C51:E51)</f>
        <v>76</v>
      </c>
      <c r="G51" t="s">
        <v>116</v>
      </c>
    </row>
    <row r="52" spans="1:7" ht="12.75">
      <c r="A52" t="s">
        <v>86</v>
      </c>
      <c r="B52" t="s">
        <v>306</v>
      </c>
      <c r="C52">
        <v>74</v>
      </c>
      <c r="E52">
        <f>(34*2)+(3*3)</f>
        <v>77</v>
      </c>
      <c r="F52" s="7">
        <f>AVERAGE(C52:E52)</f>
        <v>75.5</v>
      </c>
      <c r="G52" t="s">
        <v>115</v>
      </c>
    </row>
    <row r="53" spans="1:6" ht="12.75">
      <c r="A53" t="s">
        <v>90</v>
      </c>
      <c r="B53" t="s">
        <v>298</v>
      </c>
      <c r="C53">
        <v>72</v>
      </c>
      <c r="E53">
        <f>(35*2)+(3*3)</f>
        <v>79</v>
      </c>
      <c r="F53" s="7">
        <f>AVERAGE(C53:E53)</f>
        <v>75.5</v>
      </c>
    </row>
    <row r="54" spans="1:7" ht="12.75">
      <c r="A54" t="s">
        <v>330</v>
      </c>
      <c r="B54" t="s">
        <v>326</v>
      </c>
      <c r="C54">
        <v>77</v>
      </c>
      <c r="D54">
        <v>73</v>
      </c>
      <c r="E54">
        <v>75</v>
      </c>
      <c r="F54" s="7">
        <f>AVERAGE(C54:E54)</f>
        <v>75</v>
      </c>
      <c r="G54" t="s">
        <v>109</v>
      </c>
    </row>
    <row r="55" spans="1:6" ht="12.75">
      <c r="A55" t="s">
        <v>100</v>
      </c>
      <c r="B55" t="s">
        <v>308</v>
      </c>
      <c r="C55">
        <v>65</v>
      </c>
      <c r="E55">
        <f>(38*2)+(3*3)</f>
        <v>85</v>
      </c>
      <c r="F55" s="7">
        <f>AVERAGE(C55:E55)</f>
        <v>75</v>
      </c>
    </row>
    <row r="56" spans="1:7" ht="12.75">
      <c r="A56" t="s">
        <v>277</v>
      </c>
      <c r="B56" t="s">
        <v>278</v>
      </c>
      <c r="C56">
        <v>67</v>
      </c>
      <c r="D56">
        <v>86</v>
      </c>
      <c r="E56">
        <v>67</v>
      </c>
      <c r="F56" s="7">
        <f>AVERAGE(C56:E56)</f>
        <v>73.33333333333333</v>
      </c>
      <c r="G56" t="s">
        <v>118</v>
      </c>
    </row>
    <row r="57" spans="1:7" ht="12.75">
      <c r="A57" t="s">
        <v>81</v>
      </c>
      <c r="B57" t="s">
        <v>302</v>
      </c>
      <c r="C57">
        <v>75</v>
      </c>
      <c r="E57">
        <f>(32*2)+(2*3)</f>
        <v>70</v>
      </c>
      <c r="F57" s="7">
        <f>AVERAGE(C57:E57)</f>
        <v>72.5</v>
      </c>
      <c r="G57" t="s">
        <v>118</v>
      </c>
    </row>
    <row r="58" spans="1:6" ht="12.75">
      <c r="A58" t="s">
        <v>267</v>
      </c>
      <c r="B58" t="s">
        <v>268</v>
      </c>
      <c r="C58">
        <v>73</v>
      </c>
      <c r="D58">
        <v>76</v>
      </c>
      <c r="E58">
        <v>67</v>
      </c>
      <c r="F58" s="7">
        <f>AVERAGE(C58:E58)</f>
        <v>72</v>
      </c>
    </row>
    <row r="59" spans="1:7" ht="12.75">
      <c r="A59" t="s">
        <v>273</v>
      </c>
      <c r="B59" t="s">
        <v>253</v>
      </c>
      <c r="C59">
        <v>69</v>
      </c>
      <c r="D59">
        <v>73</v>
      </c>
      <c r="E59">
        <v>74</v>
      </c>
      <c r="F59" s="7">
        <f>AVERAGE(C59:E59)</f>
        <v>72</v>
      </c>
      <c r="G59" t="s">
        <v>1</v>
      </c>
    </row>
    <row r="60" spans="1:6" ht="12.75">
      <c r="A60" t="s">
        <v>276</v>
      </c>
      <c r="B60" t="s">
        <v>308</v>
      </c>
      <c r="C60">
        <v>68</v>
      </c>
      <c r="D60">
        <v>75</v>
      </c>
      <c r="E60">
        <v>73</v>
      </c>
      <c r="F60" s="7">
        <f>AVERAGE(C60:E60)</f>
        <v>72</v>
      </c>
    </row>
    <row r="61" spans="1:7" ht="12.75">
      <c r="A61" t="s">
        <v>283</v>
      </c>
      <c r="B61" t="s">
        <v>284</v>
      </c>
      <c r="C61">
        <v>67</v>
      </c>
      <c r="D61">
        <v>72</v>
      </c>
      <c r="E61">
        <v>77</v>
      </c>
      <c r="F61" s="7">
        <f>AVERAGE(C61:E61)</f>
        <v>72</v>
      </c>
      <c r="G61" t="s">
        <v>115</v>
      </c>
    </row>
    <row r="62" spans="1:7" ht="12.75">
      <c r="A62" t="s">
        <v>274</v>
      </c>
      <c r="B62" t="s">
        <v>332</v>
      </c>
      <c r="C62">
        <v>68</v>
      </c>
      <c r="D62">
        <v>69</v>
      </c>
      <c r="E62">
        <v>78</v>
      </c>
      <c r="F62" s="7">
        <f>AVERAGE(C62:E62)</f>
        <v>71.66666666666667</v>
      </c>
      <c r="G62" t="s">
        <v>109</v>
      </c>
    </row>
    <row r="63" spans="1:7" ht="12.75">
      <c r="A63" t="s">
        <v>286</v>
      </c>
      <c r="B63" t="s">
        <v>306</v>
      </c>
      <c r="C63">
        <v>67</v>
      </c>
      <c r="D63">
        <v>78</v>
      </c>
      <c r="E63">
        <v>70</v>
      </c>
      <c r="F63" s="7">
        <f>AVERAGE(C63:E63)</f>
        <v>71.66666666666667</v>
      </c>
      <c r="G63" t="s">
        <v>114</v>
      </c>
    </row>
    <row r="64" spans="1:7" ht="12.75">
      <c r="A64" t="s">
        <v>269</v>
      </c>
      <c r="B64" t="s">
        <v>249</v>
      </c>
      <c r="C64">
        <v>71</v>
      </c>
      <c r="D64">
        <v>67</v>
      </c>
      <c r="E64">
        <v>75</v>
      </c>
      <c r="F64" s="7">
        <f>AVERAGE(C64:E64)</f>
        <v>71</v>
      </c>
      <c r="G64" t="s">
        <v>118</v>
      </c>
    </row>
    <row r="65" spans="1:7" ht="12.75">
      <c r="A65" t="s">
        <v>280</v>
      </c>
      <c r="B65" t="s">
        <v>298</v>
      </c>
      <c r="C65">
        <v>67</v>
      </c>
      <c r="D65">
        <v>71</v>
      </c>
      <c r="E65">
        <v>70</v>
      </c>
      <c r="F65" s="7">
        <f>AVERAGE(C65:E65)</f>
        <v>69.33333333333333</v>
      </c>
      <c r="G65" t="s">
        <v>118</v>
      </c>
    </row>
    <row r="66" spans="1:7" ht="12.75">
      <c r="A66" t="s">
        <v>217</v>
      </c>
      <c r="B66" t="s">
        <v>264</v>
      </c>
      <c r="C66">
        <v>64</v>
      </c>
      <c r="D66">
        <v>64</v>
      </c>
      <c r="E66">
        <v>80</v>
      </c>
      <c r="F66" s="7">
        <f>AVERAGE(C66:E66)</f>
        <v>69.33333333333333</v>
      </c>
      <c r="G66" t="s">
        <v>2</v>
      </c>
    </row>
    <row r="67" spans="1:6" ht="12.75">
      <c r="A67" t="s">
        <v>232</v>
      </c>
      <c r="B67" t="s">
        <v>302</v>
      </c>
      <c r="C67">
        <v>61</v>
      </c>
      <c r="D67">
        <v>77</v>
      </c>
      <c r="E67">
        <v>70</v>
      </c>
      <c r="F67" s="7">
        <f>AVERAGE(C67:E67)</f>
        <v>69.33333333333333</v>
      </c>
    </row>
    <row r="68" spans="1:6" ht="12.75">
      <c r="A68" t="s">
        <v>288</v>
      </c>
      <c r="B68" t="s">
        <v>289</v>
      </c>
      <c r="C68">
        <v>66</v>
      </c>
      <c r="D68">
        <v>75</v>
      </c>
      <c r="E68">
        <v>65</v>
      </c>
      <c r="F68" s="7">
        <f>AVERAGE(C68:E68)</f>
        <v>68.66666666666667</v>
      </c>
    </row>
    <row r="69" spans="1:7" ht="12.75">
      <c r="A69" t="s">
        <v>220</v>
      </c>
      <c r="B69" t="s">
        <v>255</v>
      </c>
      <c r="C69">
        <v>63</v>
      </c>
      <c r="D69">
        <v>72</v>
      </c>
      <c r="E69">
        <v>71</v>
      </c>
      <c r="F69" s="7">
        <f>AVERAGE(C69:E69)</f>
        <v>68.66666666666667</v>
      </c>
      <c r="G69" t="s">
        <v>118</v>
      </c>
    </row>
    <row r="70" spans="1:7" ht="12.75">
      <c r="A70" t="s">
        <v>222</v>
      </c>
      <c r="B70" t="s">
        <v>291</v>
      </c>
      <c r="C70">
        <v>63</v>
      </c>
      <c r="D70">
        <v>68</v>
      </c>
      <c r="E70">
        <v>75</v>
      </c>
      <c r="F70" s="7">
        <f>AVERAGE(C70:E70)</f>
        <v>68.66666666666667</v>
      </c>
      <c r="G70" t="s">
        <v>0</v>
      </c>
    </row>
    <row r="71" spans="1:6" ht="12.75">
      <c r="A71" t="s">
        <v>88</v>
      </c>
      <c r="B71" t="s">
        <v>289</v>
      </c>
      <c r="C71">
        <v>65</v>
      </c>
      <c r="E71">
        <f>(30*2)+(4*3)</f>
        <v>72</v>
      </c>
      <c r="F71" s="7">
        <f>AVERAGE(C71:E71)</f>
        <v>68.5</v>
      </c>
    </row>
    <row r="72" spans="1:6" ht="12.75">
      <c r="A72" t="s">
        <v>279</v>
      </c>
      <c r="B72" t="s">
        <v>302</v>
      </c>
      <c r="C72">
        <v>67</v>
      </c>
      <c r="D72">
        <v>64</v>
      </c>
      <c r="E72">
        <v>73</v>
      </c>
      <c r="F72" s="7">
        <f>AVERAGE(C72:E72)</f>
        <v>68</v>
      </c>
    </row>
    <row r="73" spans="1:6" ht="12.75">
      <c r="A73" t="s">
        <v>226</v>
      </c>
      <c r="B73" t="s">
        <v>249</v>
      </c>
      <c r="C73">
        <v>62</v>
      </c>
      <c r="D73">
        <v>69</v>
      </c>
      <c r="E73">
        <v>73</v>
      </c>
      <c r="F73" s="7">
        <f>AVERAGE(C73:E73)</f>
        <v>68</v>
      </c>
    </row>
    <row r="74" spans="1:7" ht="12.75">
      <c r="A74" t="s">
        <v>227</v>
      </c>
      <c r="B74" t="s">
        <v>317</v>
      </c>
      <c r="C74">
        <v>62</v>
      </c>
      <c r="D74">
        <v>72</v>
      </c>
      <c r="E74">
        <v>70</v>
      </c>
      <c r="F74" s="7">
        <f>AVERAGE(C74:E74)</f>
        <v>68</v>
      </c>
      <c r="G74" t="s">
        <v>121</v>
      </c>
    </row>
    <row r="75" spans="1:6" ht="12.75">
      <c r="A75" t="s">
        <v>99</v>
      </c>
      <c r="B75" t="s">
        <v>219</v>
      </c>
      <c r="C75">
        <v>65</v>
      </c>
      <c r="E75">
        <f>(34*2)+(1*3)</f>
        <v>71</v>
      </c>
      <c r="F75" s="7">
        <f>AVERAGE(C75:E75)</f>
        <v>68</v>
      </c>
    </row>
    <row r="76" spans="1:7" ht="12.75">
      <c r="A76" t="s">
        <v>261</v>
      </c>
      <c r="B76" t="s">
        <v>262</v>
      </c>
      <c r="C76">
        <v>74</v>
      </c>
      <c r="D76">
        <v>59</v>
      </c>
      <c r="E76">
        <v>70</v>
      </c>
      <c r="F76" s="7">
        <f>AVERAGE(C76:E76)</f>
        <v>67.66666666666667</v>
      </c>
      <c r="G76" t="s">
        <v>121</v>
      </c>
    </row>
    <row r="77" spans="1:6" ht="12.75">
      <c r="A77" t="s">
        <v>102</v>
      </c>
      <c r="B77" t="s">
        <v>332</v>
      </c>
      <c r="C77">
        <v>62</v>
      </c>
      <c r="E77">
        <f>(35*2)+(1*3)</f>
        <v>73</v>
      </c>
      <c r="F77" s="7">
        <f>AVERAGE(C77:E77)</f>
        <v>67.5</v>
      </c>
    </row>
    <row r="78" spans="1:7" ht="12.75">
      <c r="A78" t="s">
        <v>228</v>
      </c>
      <c r="B78" t="s">
        <v>264</v>
      </c>
      <c r="C78">
        <v>61</v>
      </c>
      <c r="D78">
        <v>71</v>
      </c>
      <c r="E78">
        <v>69</v>
      </c>
      <c r="F78" s="7">
        <f>AVERAGE(C78:E78)</f>
        <v>67</v>
      </c>
      <c r="G78" t="s">
        <v>109</v>
      </c>
    </row>
    <row r="79" spans="1:6" ht="12.75">
      <c r="A79" t="s">
        <v>101</v>
      </c>
      <c r="B79" t="s">
        <v>315</v>
      </c>
      <c r="C79">
        <v>60</v>
      </c>
      <c r="E79">
        <f>(34*2)+(2*3)</f>
        <v>74</v>
      </c>
      <c r="F79" s="7">
        <f>AVERAGE(C79:E79)</f>
        <v>67</v>
      </c>
    </row>
    <row r="80" spans="1:6" ht="12.75">
      <c r="A80" t="s">
        <v>218</v>
      </c>
      <c r="B80" t="s">
        <v>219</v>
      </c>
      <c r="C80">
        <v>63</v>
      </c>
      <c r="D80">
        <v>65</v>
      </c>
      <c r="E80">
        <v>72</v>
      </c>
      <c r="F80" s="7">
        <f>AVERAGE(C80:E80)</f>
        <v>66.66666666666667</v>
      </c>
    </row>
    <row r="81" spans="1:7" ht="12.75">
      <c r="A81" t="s">
        <v>237</v>
      </c>
      <c r="B81" t="s">
        <v>238</v>
      </c>
      <c r="C81">
        <v>59</v>
      </c>
      <c r="D81">
        <v>73</v>
      </c>
      <c r="E81">
        <v>68</v>
      </c>
      <c r="F81" s="7">
        <f>AVERAGE(C81:E81)</f>
        <v>66.66666666666667</v>
      </c>
      <c r="G81" t="s">
        <v>116</v>
      </c>
    </row>
    <row r="82" spans="1:6" ht="12.75">
      <c r="A82" t="s">
        <v>282</v>
      </c>
      <c r="B82" t="s">
        <v>300</v>
      </c>
      <c r="C82">
        <v>67</v>
      </c>
      <c r="D82">
        <v>63</v>
      </c>
      <c r="E82">
        <v>67</v>
      </c>
      <c r="F82" s="7">
        <f>AVERAGE(C82:E82)</f>
        <v>65.66666666666667</v>
      </c>
    </row>
    <row r="83" spans="1:6" ht="12.75">
      <c r="A83" t="s">
        <v>83</v>
      </c>
      <c r="B83" t="s">
        <v>249</v>
      </c>
      <c r="C83">
        <v>66</v>
      </c>
      <c r="E83">
        <f>(28*2)+(3*3)</f>
        <v>65</v>
      </c>
      <c r="F83" s="7">
        <f>AVERAGE(C83:E83)</f>
        <v>65.5</v>
      </c>
    </row>
    <row r="84" spans="1:6" ht="12.75">
      <c r="A84" t="s">
        <v>197</v>
      </c>
      <c r="B84" t="s">
        <v>260</v>
      </c>
      <c r="C84">
        <v>54</v>
      </c>
      <c r="D84">
        <v>64</v>
      </c>
      <c r="E84">
        <v>77</v>
      </c>
      <c r="F84" s="7">
        <f>AVERAGE(C84:E84)</f>
        <v>65</v>
      </c>
    </row>
    <row r="85" spans="1:7" ht="12.75">
      <c r="A85" t="s">
        <v>225</v>
      </c>
      <c r="B85" t="s">
        <v>332</v>
      </c>
      <c r="C85">
        <v>62</v>
      </c>
      <c r="D85">
        <v>67</v>
      </c>
      <c r="E85">
        <v>65</v>
      </c>
      <c r="F85" s="7">
        <f>AVERAGE(C85:E85)</f>
        <v>64.66666666666667</v>
      </c>
      <c r="G85" t="s">
        <v>110</v>
      </c>
    </row>
    <row r="86" spans="1:7" ht="12.75">
      <c r="A86" t="s">
        <v>275</v>
      </c>
      <c r="B86" t="s">
        <v>321</v>
      </c>
      <c r="C86">
        <v>68</v>
      </c>
      <c r="D86">
        <v>63</v>
      </c>
      <c r="E86">
        <v>62</v>
      </c>
      <c r="F86" s="7">
        <f>AVERAGE(C86:E86)</f>
        <v>64.33333333333333</v>
      </c>
      <c r="G86" t="s">
        <v>1</v>
      </c>
    </row>
    <row r="87" spans="1:6" ht="12.75">
      <c r="A87" t="s">
        <v>216</v>
      </c>
      <c r="B87" t="s">
        <v>317</v>
      </c>
      <c r="C87">
        <v>65</v>
      </c>
      <c r="D87">
        <v>63</v>
      </c>
      <c r="E87">
        <v>65</v>
      </c>
      <c r="F87" s="7">
        <f>AVERAGE(C87:E87)</f>
        <v>64.33333333333333</v>
      </c>
    </row>
    <row r="88" spans="1:7" ht="12.75">
      <c r="A88" t="s">
        <v>229</v>
      </c>
      <c r="B88" t="s">
        <v>291</v>
      </c>
      <c r="C88">
        <v>61</v>
      </c>
      <c r="D88">
        <v>64</v>
      </c>
      <c r="E88">
        <v>68</v>
      </c>
      <c r="F88" s="7">
        <f>AVERAGE(C88:E88)</f>
        <v>64.33333333333333</v>
      </c>
      <c r="G88" t="s">
        <v>114</v>
      </c>
    </row>
    <row r="89" spans="1:6" ht="12.75">
      <c r="A89" t="s">
        <v>184</v>
      </c>
      <c r="B89" t="s">
        <v>266</v>
      </c>
      <c r="C89">
        <v>56</v>
      </c>
      <c r="D89">
        <v>65</v>
      </c>
      <c r="E89">
        <v>71</v>
      </c>
      <c r="F89" s="7">
        <f>AVERAGE(C89:E89)</f>
        <v>64</v>
      </c>
    </row>
    <row r="90" spans="1:6" ht="12.75">
      <c r="A90" t="s">
        <v>211</v>
      </c>
      <c r="B90" t="s">
        <v>255</v>
      </c>
      <c r="C90">
        <v>51</v>
      </c>
      <c r="D90">
        <v>78</v>
      </c>
      <c r="E90">
        <v>63</v>
      </c>
      <c r="F90" s="7">
        <f>AVERAGE(C90:E90)</f>
        <v>64</v>
      </c>
    </row>
    <row r="91" spans="1:6" ht="12.75">
      <c r="A91" t="s">
        <v>96</v>
      </c>
      <c r="B91" t="s">
        <v>251</v>
      </c>
      <c r="C91">
        <v>57</v>
      </c>
      <c r="E91">
        <f>(34*2)+(1*3)</f>
        <v>71</v>
      </c>
      <c r="F91" s="7">
        <f>AVERAGE(C91:E91)</f>
        <v>64</v>
      </c>
    </row>
    <row r="92" spans="1:7" ht="12.75">
      <c r="A92" t="s">
        <v>285</v>
      </c>
      <c r="B92" t="s">
        <v>306</v>
      </c>
      <c r="C92">
        <v>67</v>
      </c>
      <c r="D92">
        <v>64</v>
      </c>
      <c r="E92">
        <v>60</v>
      </c>
      <c r="F92" s="7">
        <f>AVERAGE(C92:E92)</f>
        <v>63.666666666666664</v>
      </c>
      <c r="G92" t="s">
        <v>119</v>
      </c>
    </row>
    <row r="93" spans="1:6" ht="12.75">
      <c r="A93" t="s">
        <v>97</v>
      </c>
      <c r="B93" t="s">
        <v>300</v>
      </c>
      <c r="C93">
        <v>48</v>
      </c>
      <c r="E93">
        <f>(35*2)+(3*3)</f>
        <v>79</v>
      </c>
      <c r="F93" s="7">
        <f>AVERAGE(C93:E93)</f>
        <v>63.5</v>
      </c>
    </row>
    <row r="94" spans="1:6" ht="12.75">
      <c r="A94" t="s">
        <v>233</v>
      </c>
      <c r="B94" t="s">
        <v>268</v>
      </c>
      <c r="C94">
        <v>61</v>
      </c>
      <c r="D94">
        <v>68</v>
      </c>
      <c r="E94">
        <v>61</v>
      </c>
      <c r="F94" s="7">
        <f>AVERAGE(C94:E94)</f>
        <v>63.333333333333336</v>
      </c>
    </row>
    <row r="95" spans="1:7" ht="12.75">
      <c r="A95" t="s">
        <v>235</v>
      </c>
      <c r="B95" t="s">
        <v>294</v>
      </c>
      <c r="C95">
        <v>60</v>
      </c>
      <c r="D95">
        <v>63</v>
      </c>
      <c r="E95">
        <v>67</v>
      </c>
      <c r="F95" s="7">
        <f>AVERAGE(C95:E95)</f>
        <v>63.333333333333336</v>
      </c>
      <c r="G95" t="s">
        <v>121</v>
      </c>
    </row>
    <row r="96" spans="1:6" ht="12.75">
      <c r="A96" t="s">
        <v>239</v>
      </c>
      <c r="B96" t="s">
        <v>238</v>
      </c>
      <c r="C96">
        <v>59</v>
      </c>
      <c r="D96">
        <v>61</v>
      </c>
      <c r="E96">
        <v>70</v>
      </c>
      <c r="F96" s="7">
        <f>AVERAGE(C96:E96)</f>
        <v>63.333333333333336</v>
      </c>
    </row>
    <row r="97" spans="1:6" ht="12.75">
      <c r="A97" t="s">
        <v>188</v>
      </c>
      <c r="B97" t="s">
        <v>284</v>
      </c>
      <c r="C97">
        <v>55</v>
      </c>
      <c r="D97">
        <v>65</v>
      </c>
      <c r="E97">
        <v>70</v>
      </c>
      <c r="F97" s="7">
        <f>AVERAGE(C97:E97)</f>
        <v>63.333333333333336</v>
      </c>
    </row>
    <row r="98" spans="1:6" ht="12.75">
      <c r="A98" t="s">
        <v>214</v>
      </c>
      <c r="B98" t="s">
        <v>294</v>
      </c>
      <c r="C98">
        <v>65</v>
      </c>
      <c r="D98">
        <v>69</v>
      </c>
      <c r="E98">
        <v>54</v>
      </c>
      <c r="F98" s="7">
        <f>AVERAGE(C98:E98)</f>
        <v>62.666666666666664</v>
      </c>
    </row>
    <row r="99" spans="1:6" ht="12.75">
      <c r="A99" t="s">
        <v>223</v>
      </c>
      <c r="B99" t="s">
        <v>249</v>
      </c>
      <c r="C99">
        <v>63</v>
      </c>
      <c r="D99">
        <v>65</v>
      </c>
      <c r="E99">
        <v>60</v>
      </c>
      <c r="F99" s="7">
        <f>AVERAGE(C99:E99)</f>
        <v>62.666666666666664</v>
      </c>
    </row>
    <row r="100" spans="1:7" ht="12.75">
      <c r="A100" t="s">
        <v>224</v>
      </c>
      <c r="B100" t="s">
        <v>289</v>
      </c>
      <c r="C100">
        <v>63</v>
      </c>
      <c r="D100">
        <v>60</v>
      </c>
      <c r="E100">
        <v>65</v>
      </c>
      <c r="F100" s="7">
        <f>AVERAGE(C100:E100)</f>
        <v>62.666666666666664</v>
      </c>
      <c r="G100" t="s">
        <v>114</v>
      </c>
    </row>
    <row r="101" spans="1:6" ht="12.75">
      <c r="A101" t="s">
        <v>240</v>
      </c>
      <c r="B101" t="s">
        <v>253</v>
      </c>
      <c r="C101">
        <v>58</v>
      </c>
      <c r="D101">
        <v>62</v>
      </c>
      <c r="E101">
        <v>68</v>
      </c>
      <c r="F101" s="7">
        <f>AVERAGE(C101:E101)</f>
        <v>62.666666666666664</v>
      </c>
    </row>
    <row r="102" spans="1:6" ht="12.75">
      <c r="A102" t="s">
        <v>245</v>
      </c>
      <c r="B102" t="s">
        <v>262</v>
      </c>
      <c r="C102">
        <v>57</v>
      </c>
      <c r="D102">
        <v>69</v>
      </c>
      <c r="E102">
        <v>62</v>
      </c>
      <c r="F102" s="7">
        <f>AVERAGE(C102:E102)</f>
        <v>62.666666666666664</v>
      </c>
    </row>
    <row r="103" spans="1:7" ht="12.75">
      <c r="A103" t="s">
        <v>196</v>
      </c>
      <c r="B103" t="s">
        <v>326</v>
      </c>
      <c r="C103">
        <v>54</v>
      </c>
      <c r="D103">
        <v>68</v>
      </c>
      <c r="E103">
        <v>65</v>
      </c>
      <c r="F103" s="7">
        <f>AVERAGE(C103:E103)</f>
        <v>62.333333333333336</v>
      </c>
      <c r="G103" t="s">
        <v>0</v>
      </c>
    </row>
    <row r="104" spans="1:6" ht="12.75">
      <c r="A104" t="s">
        <v>231</v>
      </c>
      <c r="B104" t="s">
        <v>219</v>
      </c>
      <c r="C104">
        <v>61</v>
      </c>
      <c r="D104">
        <v>64</v>
      </c>
      <c r="E104">
        <v>61</v>
      </c>
      <c r="F104" s="7">
        <f>AVERAGE(C104:E104)</f>
        <v>62</v>
      </c>
    </row>
    <row r="105" spans="1:6" ht="12.75">
      <c r="A105" t="s">
        <v>246</v>
      </c>
      <c r="B105" t="s">
        <v>302</v>
      </c>
      <c r="C105">
        <v>57</v>
      </c>
      <c r="D105">
        <v>64</v>
      </c>
      <c r="E105">
        <v>65</v>
      </c>
      <c r="F105" s="7">
        <f>AVERAGE(C105:E105)</f>
        <v>62</v>
      </c>
    </row>
    <row r="106" spans="1:7" ht="12.75">
      <c r="A106" t="s">
        <v>186</v>
      </c>
      <c r="B106" t="s">
        <v>262</v>
      </c>
      <c r="C106">
        <v>56</v>
      </c>
      <c r="D106">
        <v>70</v>
      </c>
      <c r="E106">
        <v>60</v>
      </c>
      <c r="F106" s="7">
        <f>AVERAGE(C106:E106)</f>
        <v>62</v>
      </c>
      <c r="G106" t="s">
        <v>113</v>
      </c>
    </row>
    <row r="107" spans="1:6" ht="12.75">
      <c r="A107" t="s">
        <v>104</v>
      </c>
      <c r="B107" t="s">
        <v>238</v>
      </c>
      <c r="C107">
        <v>58</v>
      </c>
      <c r="E107">
        <f>(30*2)+(2*3)</f>
        <v>66</v>
      </c>
      <c r="F107" s="7">
        <f>AVERAGE(C107:E107)</f>
        <v>62</v>
      </c>
    </row>
    <row r="108" spans="1:6" ht="12.75">
      <c r="A108" t="s">
        <v>190</v>
      </c>
      <c r="B108" t="s">
        <v>262</v>
      </c>
      <c r="C108">
        <v>55</v>
      </c>
      <c r="D108">
        <v>65</v>
      </c>
      <c r="E108">
        <v>65</v>
      </c>
      <c r="F108" s="7">
        <f>AVERAGE(C108:E108)</f>
        <v>61.666666666666664</v>
      </c>
    </row>
    <row r="109" spans="1:7" ht="12.75">
      <c r="A109" t="s">
        <v>215</v>
      </c>
      <c r="B109" t="s">
        <v>264</v>
      </c>
      <c r="C109">
        <v>65</v>
      </c>
      <c r="D109">
        <v>63</v>
      </c>
      <c r="E109">
        <v>55</v>
      </c>
      <c r="F109" s="7">
        <f>AVERAGE(C109:E109)</f>
        <v>61</v>
      </c>
      <c r="G109" t="s">
        <v>2</v>
      </c>
    </row>
    <row r="110" spans="1:6" ht="12.75">
      <c r="A110" t="s">
        <v>183</v>
      </c>
      <c r="B110" t="s">
        <v>323</v>
      </c>
      <c r="C110">
        <v>56</v>
      </c>
      <c r="D110">
        <v>57</v>
      </c>
      <c r="E110">
        <v>70</v>
      </c>
      <c r="F110" s="7">
        <f>AVERAGE(C110:E110)</f>
        <v>61</v>
      </c>
    </row>
    <row r="111" spans="1:7" ht="12.75">
      <c r="A111" t="s">
        <v>195</v>
      </c>
      <c r="B111" t="s">
        <v>264</v>
      </c>
      <c r="C111">
        <v>54</v>
      </c>
      <c r="D111">
        <v>63</v>
      </c>
      <c r="E111">
        <v>65</v>
      </c>
      <c r="F111" s="7">
        <f>AVERAGE(C111:E111)</f>
        <v>60.666666666666664</v>
      </c>
      <c r="G111" t="s">
        <v>113</v>
      </c>
    </row>
    <row r="112" spans="1:7" ht="12.75">
      <c r="A112" t="s">
        <v>247</v>
      </c>
      <c r="B112" t="s">
        <v>326</v>
      </c>
      <c r="C112">
        <v>56</v>
      </c>
      <c r="D112">
        <v>61</v>
      </c>
      <c r="E112">
        <v>63</v>
      </c>
      <c r="F112" s="7">
        <f>AVERAGE(C112:E112)</f>
        <v>60</v>
      </c>
      <c r="G112" t="s">
        <v>1</v>
      </c>
    </row>
    <row r="113" spans="1:7" ht="12.75">
      <c r="A113" t="s">
        <v>193</v>
      </c>
      <c r="B113" t="s">
        <v>315</v>
      </c>
      <c r="C113">
        <v>55</v>
      </c>
      <c r="D113">
        <v>61</v>
      </c>
      <c r="E113">
        <v>64</v>
      </c>
      <c r="F113" s="7">
        <f>AVERAGE(C113:E113)</f>
        <v>60</v>
      </c>
      <c r="G113" t="s">
        <v>121</v>
      </c>
    </row>
    <row r="114" spans="1:6" ht="12.75">
      <c r="A114" t="s">
        <v>209</v>
      </c>
      <c r="B114" t="s">
        <v>238</v>
      </c>
      <c r="C114">
        <v>52</v>
      </c>
      <c r="D114">
        <v>65</v>
      </c>
      <c r="E114">
        <v>60</v>
      </c>
      <c r="F114" s="7">
        <f>AVERAGE(C114:E114)</f>
        <v>59</v>
      </c>
    </row>
    <row r="115" spans="1:6" ht="12.75">
      <c r="A115" t="s">
        <v>244</v>
      </c>
      <c r="B115" t="s">
        <v>298</v>
      </c>
      <c r="C115">
        <v>57</v>
      </c>
      <c r="D115">
        <v>63</v>
      </c>
      <c r="E115">
        <v>56</v>
      </c>
      <c r="F115" s="7">
        <f>AVERAGE(C115:E115)</f>
        <v>58.666666666666664</v>
      </c>
    </row>
    <row r="116" spans="1:7" ht="12.75">
      <c r="A116" t="s">
        <v>155</v>
      </c>
      <c r="B116" t="s">
        <v>255</v>
      </c>
      <c r="C116">
        <v>51</v>
      </c>
      <c r="D116">
        <v>66</v>
      </c>
      <c r="E116">
        <v>59</v>
      </c>
      <c r="F116" s="7">
        <f>AVERAGE(C116:E116)</f>
        <v>58.666666666666664</v>
      </c>
      <c r="G116" t="s">
        <v>2</v>
      </c>
    </row>
    <row r="117" spans="1:6" ht="12.75">
      <c r="A117" t="s">
        <v>290</v>
      </c>
      <c r="B117" t="s">
        <v>291</v>
      </c>
      <c r="C117">
        <v>65</v>
      </c>
      <c r="D117">
        <v>55</v>
      </c>
      <c r="E117">
        <v>54</v>
      </c>
      <c r="F117" s="7">
        <f>AVERAGE(C117:E117)</f>
        <v>58</v>
      </c>
    </row>
    <row r="118" spans="1:7" ht="12.75">
      <c r="A118" t="s">
        <v>234</v>
      </c>
      <c r="B118" t="s">
        <v>289</v>
      </c>
      <c r="C118">
        <v>60</v>
      </c>
      <c r="D118">
        <v>54</v>
      </c>
      <c r="E118">
        <v>60</v>
      </c>
      <c r="F118" s="7">
        <f>AVERAGE(C118:E118)</f>
        <v>58</v>
      </c>
      <c r="G118" t="s">
        <v>2</v>
      </c>
    </row>
    <row r="119" spans="1:6" ht="12.75">
      <c r="A119" t="s">
        <v>243</v>
      </c>
      <c r="B119" t="s">
        <v>298</v>
      </c>
      <c r="C119">
        <v>58</v>
      </c>
      <c r="D119">
        <v>61</v>
      </c>
      <c r="E119">
        <v>55</v>
      </c>
      <c r="F119" s="7">
        <f>AVERAGE(C119:E119)</f>
        <v>58</v>
      </c>
    </row>
    <row r="120" spans="1:6" ht="12.75">
      <c r="A120" t="s">
        <v>125</v>
      </c>
      <c r="B120" t="s">
        <v>291</v>
      </c>
      <c r="C120">
        <v>46</v>
      </c>
      <c r="D120">
        <v>68</v>
      </c>
      <c r="E120">
        <v>60</v>
      </c>
      <c r="F120" s="7">
        <f>AVERAGE(C120:E120)</f>
        <v>58</v>
      </c>
    </row>
    <row r="121" spans="1:6" ht="12.75">
      <c r="A121" t="s">
        <v>98</v>
      </c>
      <c r="B121" t="s">
        <v>260</v>
      </c>
      <c r="C121">
        <v>51</v>
      </c>
      <c r="E121">
        <f>(28*2)+(3*3)</f>
        <v>65</v>
      </c>
      <c r="F121" s="7">
        <f>AVERAGE(C121:E121)</f>
        <v>58</v>
      </c>
    </row>
    <row r="122" spans="1:6" ht="12.75">
      <c r="A122" t="s">
        <v>199</v>
      </c>
      <c r="B122" t="s">
        <v>284</v>
      </c>
      <c r="C122">
        <v>54</v>
      </c>
      <c r="D122">
        <v>64</v>
      </c>
      <c r="E122">
        <v>55</v>
      </c>
      <c r="F122" s="7">
        <f>AVERAGE(C122:E122)</f>
        <v>57.666666666666664</v>
      </c>
    </row>
    <row r="123" spans="1:7" ht="12.75">
      <c r="A123" t="s">
        <v>170</v>
      </c>
      <c r="B123" t="s">
        <v>289</v>
      </c>
      <c r="C123">
        <v>48</v>
      </c>
      <c r="D123">
        <v>65</v>
      </c>
      <c r="E123">
        <v>60</v>
      </c>
      <c r="F123" s="7">
        <f>AVERAGE(C123:E123)</f>
        <v>57.666666666666664</v>
      </c>
      <c r="G123" t="s">
        <v>116</v>
      </c>
    </row>
    <row r="124" spans="1:6" ht="12.75">
      <c r="A124" t="s">
        <v>107</v>
      </c>
      <c r="B124" t="s">
        <v>300</v>
      </c>
      <c r="C124">
        <v>49</v>
      </c>
      <c r="E124">
        <f>(30*2)+(2*3)</f>
        <v>66</v>
      </c>
      <c r="F124" s="7">
        <f>AVERAGE(C124:E124)</f>
        <v>57.5</v>
      </c>
    </row>
    <row r="125" spans="1:6" ht="12.75">
      <c r="A125" t="s">
        <v>191</v>
      </c>
      <c r="B125" t="s">
        <v>323</v>
      </c>
      <c r="C125">
        <v>55</v>
      </c>
      <c r="D125">
        <v>57</v>
      </c>
      <c r="E125">
        <v>60</v>
      </c>
      <c r="F125" s="7">
        <f>AVERAGE(C125:E125)</f>
        <v>57.333333333333336</v>
      </c>
    </row>
    <row r="126" spans="1:6" ht="12.75">
      <c r="A126" t="s">
        <v>185</v>
      </c>
      <c r="B126" t="s">
        <v>260</v>
      </c>
      <c r="C126">
        <v>56</v>
      </c>
      <c r="D126">
        <v>63</v>
      </c>
      <c r="E126">
        <v>52</v>
      </c>
      <c r="F126" s="7">
        <f>AVERAGE(C126:E126)</f>
        <v>57</v>
      </c>
    </row>
    <row r="127" spans="1:6" ht="12.75">
      <c r="A127" t="s">
        <v>207</v>
      </c>
      <c r="B127" t="s">
        <v>238</v>
      </c>
      <c r="C127">
        <v>53</v>
      </c>
      <c r="D127">
        <v>62</v>
      </c>
      <c r="E127">
        <v>56</v>
      </c>
      <c r="F127" s="7">
        <f>AVERAGE(C127:E127)</f>
        <v>57</v>
      </c>
    </row>
    <row r="128" spans="1:6" ht="12.75">
      <c r="A128" t="s">
        <v>213</v>
      </c>
      <c r="B128" t="s">
        <v>332</v>
      </c>
      <c r="C128">
        <v>51</v>
      </c>
      <c r="D128">
        <v>62</v>
      </c>
      <c r="E128">
        <v>58</v>
      </c>
      <c r="F128" s="7">
        <f>AVERAGE(C128:E128)</f>
        <v>57</v>
      </c>
    </row>
    <row r="129" spans="1:6" ht="12.75">
      <c r="A129" t="s">
        <v>198</v>
      </c>
      <c r="B129" t="s">
        <v>260</v>
      </c>
      <c r="C129">
        <v>54</v>
      </c>
      <c r="D129">
        <v>61</v>
      </c>
      <c r="E129">
        <v>55</v>
      </c>
      <c r="F129" s="7">
        <f>AVERAGE(C129:E129)</f>
        <v>56.666666666666664</v>
      </c>
    </row>
    <row r="130" spans="1:6" ht="12.75">
      <c r="A130" t="s">
        <v>205</v>
      </c>
      <c r="B130" t="s">
        <v>291</v>
      </c>
      <c r="C130">
        <v>53</v>
      </c>
      <c r="D130">
        <v>59</v>
      </c>
      <c r="E130">
        <v>58</v>
      </c>
      <c r="F130" s="7">
        <f>AVERAGE(C130:E130)</f>
        <v>56.666666666666664</v>
      </c>
    </row>
    <row r="131" spans="1:7" ht="12.75">
      <c r="A131" t="s">
        <v>206</v>
      </c>
      <c r="B131" t="s">
        <v>315</v>
      </c>
      <c r="C131">
        <v>53</v>
      </c>
      <c r="D131">
        <v>59</v>
      </c>
      <c r="E131">
        <v>58</v>
      </c>
      <c r="F131" s="7">
        <f>AVERAGE(C131:E131)</f>
        <v>56.666666666666664</v>
      </c>
      <c r="G131" t="s">
        <v>115</v>
      </c>
    </row>
    <row r="132" spans="1:7" ht="12.75">
      <c r="A132" t="s">
        <v>156</v>
      </c>
      <c r="B132" t="s">
        <v>253</v>
      </c>
      <c r="C132">
        <v>50</v>
      </c>
      <c r="D132">
        <v>60</v>
      </c>
      <c r="E132">
        <v>60</v>
      </c>
      <c r="F132" s="7">
        <f>AVERAGE(C132:E132)</f>
        <v>56.666666666666664</v>
      </c>
      <c r="G132" t="s">
        <v>1</v>
      </c>
    </row>
    <row r="133" spans="1:6" ht="12.75">
      <c r="A133" t="s">
        <v>194</v>
      </c>
      <c r="B133" t="s">
        <v>255</v>
      </c>
      <c r="C133">
        <v>55</v>
      </c>
      <c r="D133">
        <v>53</v>
      </c>
      <c r="E133">
        <v>61</v>
      </c>
      <c r="F133" s="7">
        <f>AVERAGE(C133:E133)</f>
        <v>56.333333333333336</v>
      </c>
    </row>
    <row r="134" spans="1:6" ht="12.75">
      <c r="A134" t="s">
        <v>208</v>
      </c>
      <c r="B134" t="s">
        <v>260</v>
      </c>
      <c r="C134">
        <v>52</v>
      </c>
      <c r="D134">
        <v>58</v>
      </c>
      <c r="E134">
        <v>58</v>
      </c>
      <c r="F134" s="7">
        <f>AVERAGE(C134:E134)</f>
        <v>56</v>
      </c>
    </row>
    <row r="135" spans="1:6" ht="12.75">
      <c r="A135" t="s">
        <v>242</v>
      </c>
      <c r="B135" t="s">
        <v>294</v>
      </c>
      <c r="C135">
        <v>58</v>
      </c>
      <c r="D135">
        <v>59</v>
      </c>
      <c r="E135">
        <v>50</v>
      </c>
      <c r="F135" s="7">
        <f>AVERAGE(C135:E135)</f>
        <v>55.666666666666664</v>
      </c>
    </row>
    <row r="136" spans="1:6" ht="12.75">
      <c r="A136" t="s">
        <v>202</v>
      </c>
      <c r="B136" t="s">
        <v>251</v>
      </c>
      <c r="C136">
        <v>54</v>
      </c>
      <c r="D136">
        <v>52</v>
      </c>
      <c r="E136">
        <v>61</v>
      </c>
      <c r="F136" s="7">
        <f>AVERAGE(C136:E136)</f>
        <v>55.666666666666664</v>
      </c>
    </row>
    <row r="137" spans="1:6" ht="12.75">
      <c r="A137" t="s">
        <v>177</v>
      </c>
      <c r="B137" t="s">
        <v>278</v>
      </c>
      <c r="C137">
        <v>47</v>
      </c>
      <c r="D137">
        <v>53</v>
      </c>
      <c r="E137">
        <v>67</v>
      </c>
      <c r="F137" s="7">
        <f>AVERAGE(C137:E137)</f>
        <v>55.666666666666664</v>
      </c>
    </row>
    <row r="138" spans="1:7" ht="12.75">
      <c r="A138" t="s">
        <v>187</v>
      </c>
      <c r="B138" t="s">
        <v>251</v>
      </c>
      <c r="C138">
        <v>55</v>
      </c>
      <c r="D138">
        <v>53</v>
      </c>
      <c r="E138">
        <v>58</v>
      </c>
      <c r="F138" s="7">
        <f>AVERAGE(C138:E138)</f>
        <v>55.333333333333336</v>
      </c>
      <c r="G138" t="s">
        <v>110</v>
      </c>
    </row>
    <row r="139" spans="1:7" ht="12.75">
      <c r="A139" t="s">
        <v>203</v>
      </c>
      <c r="B139" t="s">
        <v>315</v>
      </c>
      <c r="C139">
        <v>54</v>
      </c>
      <c r="D139">
        <v>55</v>
      </c>
      <c r="E139">
        <v>57</v>
      </c>
      <c r="F139" s="7">
        <f>AVERAGE(C139:E139)</f>
        <v>55.333333333333336</v>
      </c>
      <c r="G139" t="s">
        <v>113</v>
      </c>
    </row>
    <row r="140" spans="1:6" ht="12.75">
      <c r="A140" t="s">
        <v>179</v>
      </c>
      <c r="B140" t="s">
        <v>332</v>
      </c>
      <c r="C140">
        <v>47</v>
      </c>
      <c r="D140">
        <v>54</v>
      </c>
      <c r="E140">
        <v>65</v>
      </c>
      <c r="F140" s="7">
        <f>AVERAGE(C140:E140)</f>
        <v>55.333333333333336</v>
      </c>
    </row>
    <row r="141" spans="1:6" ht="12.75">
      <c r="A141" t="s">
        <v>192</v>
      </c>
      <c r="B141" t="s">
        <v>315</v>
      </c>
      <c r="C141">
        <v>55</v>
      </c>
      <c r="D141">
        <v>54</v>
      </c>
      <c r="E141">
        <v>56</v>
      </c>
      <c r="F141" s="7">
        <f>AVERAGE(C141:E141)</f>
        <v>55</v>
      </c>
    </row>
    <row r="142" spans="1:7" ht="12.75">
      <c r="A142" t="s">
        <v>154</v>
      </c>
      <c r="B142" t="s">
        <v>253</v>
      </c>
      <c r="C142">
        <v>51</v>
      </c>
      <c r="D142">
        <v>52</v>
      </c>
      <c r="E142">
        <v>62</v>
      </c>
      <c r="F142" s="7">
        <f>AVERAGE(C142:E142)</f>
        <v>55</v>
      </c>
      <c r="G142" t="s">
        <v>110</v>
      </c>
    </row>
    <row r="143" spans="1:7" ht="12.75">
      <c r="A143" t="s">
        <v>158</v>
      </c>
      <c r="B143" t="s">
        <v>304</v>
      </c>
      <c r="C143">
        <v>50</v>
      </c>
      <c r="D143">
        <v>58</v>
      </c>
      <c r="E143">
        <v>57</v>
      </c>
      <c r="F143" s="7">
        <f>AVERAGE(C143:E143)</f>
        <v>55</v>
      </c>
      <c r="G143" t="s">
        <v>1</v>
      </c>
    </row>
    <row r="144" spans="1:6" ht="12.75">
      <c r="A144" t="s">
        <v>173</v>
      </c>
      <c r="B144" t="s">
        <v>308</v>
      </c>
      <c r="C144">
        <v>48</v>
      </c>
      <c r="D144">
        <v>59</v>
      </c>
      <c r="E144">
        <v>58</v>
      </c>
      <c r="F144" s="7">
        <f>AVERAGE(C144:E144)</f>
        <v>55</v>
      </c>
    </row>
    <row r="145" spans="1:7" ht="12.75">
      <c r="A145" t="s">
        <v>236</v>
      </c>
      <c r="B145" t="s">
        <v>323</v>
      </c>
      <c r="C145">
        <v>59</v>
      </c>
      <c r="D145">
        <v>54</v>
      </c>
      <c r="E145">
        <v>51</v>
      </c>
      <c r="F145" s="7">
        <f>AVERAGE(C145:E145)</f>
        <v>54.666666666666664</v>
      </c>
      <c r="G145" t="s">
        <v>109</v>
      </c>
    </row>
    <row r="146" spans="1:6" ht="12.75">
      <c r="A146" t="s">
        <v>175</v>
      </c>
      <c r="B146" t="s">
        <v>302</v>
      </c>
      <c r="C146">
        <v>47</v>
      </c>
      <c r="D146">
        <v>59</v>
      </c>
      <c r="E146">
        <v>56</v>
      </c>
      <c r="F146" s="7">
        <f>AVERAGE(C146:E146)</f>
        <v>54</v>
      </c>
    </row>
    <row r="147" spans="1:6" ht="12.75">
      <c r="A147" t="s">
        <v>201</v>
      </c>
      <c r="B147" t="s">
        <v>289</v>
      </c>
      <c r="C147">
        <v>54</v>
      </c>
      <c r="D147">
        <v>59</v>
      </c>
      <c r="E147">
        <v>48</v>
      </c>
      <c r="F147" s="7">
        <f>AVERAGE(C147:E147)</f>
        <v>53.666666666666664</v>
      </c>
    </row>
    <row r="148" spans="1:6" ht="12.75">
      <c r="A148" t="s">
        <v>172</v>
      </c>
      <c r="B148" t="s">
        <v>219</v>
      </c>
      <c r="C148">
        <v>48</v>
      </c>
      <c r="D148">
        <v>57</v>
      </c>
      <c r="E148">
        <v>56</v>
      </c>
      <c r="F148" s="7">
        <f>AVERAGE(C148:E148)</f>
        <v>53.666666666666664</v>
      </c>
    </row>
    <row r="149" spans="1:6" ht="12.75">
      <c r="A149" t="s">
        <v>103</v>
      </c>
      <c r="B149" t="s">
        <v>323</v>
      </c>
      <c r="C149">
        <v>59</v>
      </c>
      <c r="E149">
        <f>(21*2)+(2*3)</f>
        <v>48</v>
      </c>
      <c r="F149" s="7">
        <f>AVERAGE(C149:E149)</f>
        <v>53.5</v>
      </c>
    </row>
    <row r="150" spans="1:6" ht="12.75">
      <c r="A150" t="s">
        <v>169</v>
      </c>
      <c r="B150" t="s">
        <v>291</v>
      </c>
      <c r="C150">
        <v>48</v>
      </c>
      <c r="D150">
        <v>55</v>
      </c>
      <c r="E150">
        <v>57</v>
      </c>
      <c r="F150" s="7">
        <f>AVERAGE(C150:E150)</f>
        <v>53.333333333333336</v>
      </c>
    </row>
    <row r="151" spans="1:6" ht="12.75">
      <c r="A151" t="s">
        <v>132</v>
      </c>
      <c r="B151" t="s">
        <v>249</v>
      </c>
      <c r="C151">
        <v>44</v>
      </c>
      <c r="D151">
        <v>61</v>
      </c>
      <c r="E151">
        <v>55</v>
      </c>
      <c r="F151" s="7">
        <f>AVERAGE(C151:E151)</f>
        <v>53.333333333333336</v>
      </c>
    </row>
    <row r="152" spans="1:7" ht="12.75">
      <c r="A152" t="s">
        <v>131</v>
      </c>
      <c r="B152" t="s">
        <v>317</v>
      </c>
      <c r="C152">
        <v>45</v>
      </c>
      <c r="D152">
        <v>55</v>
      </c>
      <c r="E152">
        <v>59</v>
      </c>
      <c r="F152" s="7">
        <f>AVERAGE(C152:E152)</f>
        <v>53</v>
      </c>
      <c r="G152" t="s">
        <v>0</v>
      </c>
    </row>
    <row r="153" spans="1:6" ht="12.75">
      <c r="A153" t="s">
        <v>93</v>
      </c>
      <c r="B153" t="s">
        <v>255</v>
      </c>
      <c r="C153">
        <v>55</v>
      </c>
      <c r="E153">
        <f>(22*2)+(2*3)</f>
        <v>50</v>
      </c>
      <c r="F153" s="7">
        <f>AVERAGE(C153:E153)</f>
        <v>52.5</v>
      </c>
    </row>
    <row r="154" spans="1:6" ht="12.75">
      <c r="A154" t="s">
        <v>95</v>
      </c>
      <c r="B154" t="s">
        <v>326</v>
      </c>
      <c r="C154">
        <v>41</v>
      </c>
      <c r="E154">
        <f>(29*2)+(2*3)</f>
        <v>64</v>
      </c>
      <c r="F154" s="7">
        <f>AVERAGE(C154:E154)</f>
        <v>52.5</v>
      </c>
    </row>
    <row r="155" spans="1:6" ht="12.75">
      <c r="A155" t="s">
        <v>152</v>
      </c>
      <c r="B155" t="s">
        <v>260</v>
      </c>
      <c r="C155">
        <v>51</v>
      </c>
      <c r="D155">
        <v>49</v>
      </c>
      <c r="E155">
        <v>57</v>
      </c>
      <c r="F155" s="7">
        <f>AVERAGE(C155:E155)</f>
        <v>52.333333333333336</v>
      </c>
    </row>
    <row r="156" spans="1:6" ht="12.75">
      <c r="A156" t="s">
        <v>161</v>
      </c>
      <c r="B156" t="s">
        <v>315</v>
      </c>
      <c r="C156">
        <v>49</v>
      </c>
      <c r="D156">
        <v>56</v>
      </c>
      <c r="E156">
        <v>52</v>
      </c>
      <c r="F156" s="7">
        <f>AVERAGE(C156:E156)</f>
        <v>52.333333333333336</v>
      </c>
    </row>
    <row r="157" spans="1:6" ht="12.75">
      <c r="A157" t="s">
        <v>212</v>
      </c>
      <c r="B157" t="s">
        <v>296</v>
      </c>
      <c r="C157">
        <v>51</v>
      </c>
      <c r="D157">
        <v>64</v>
      </c>
      <c r="E157">
        <v>41</v>
      </c>
      <c r="F157" s="7">
        <f>AVERAGE(C157:E157)</f>
        <v>52</v>
      </c>
    </row>
    <row r="158" spans="1:6" ht="12.75">
      <c r="A158" t="s">
        <v>157</v>
      </c>
      <c r="B158" t="s">
        <v>268</v>
      </c>
      <c r="C158">
        <v>50</v>
      </c>
      <c r="D158">
        <v>47</v>
      </c>
      <c r="E158">
        <v>58</v>
      </c>
      <c r="F158" s="7">
        <f>AVERAGE(C158:E158)</f>
        <v>51.666666666666664</v>
      </c>
    </row>
    <row r="159" spans="1:6" ht="12.75">
      <c r="A159" t="s">
        <v>176</v>
      </c>
      <c r="B159" t="s">
        <v>289</v>
      </c>
      <c r="C159">
        <v>47</v>
      </c>
      <c r="D159">
        <v>53</v>
      </c>
      <c r="E159">
        <v>55</v>
      </c>
      <c r="F159" s="7">
        <f>AVERAGE(C159:E159)</f>
        <v>51.666666666666664</v>
      </c>
    </row>
    <row r="160" spans="1:6" ht="12.75">
      <c r="A160" t="s">
        <v>189</v>
      </c>
      <c r="B160" t="s">
        <v>300</v>
      </c>
      <c r="C160">
        <v>55</v>
      </c>
      <c r="D160">
        <v>46</v>
      </c>
      <c r="E160">
        <v>53</v>
      </c>
      <c r="F160" s="7">
        <f>AVERAGE(C160:E160)</f>
        <v>51.333333333333336</v>
      </c>
    </row>
    <row r="161" spans="1:6" ht="12.75">
      <c r="A161" t="s">
        <v>210</v>
      </c>
      <c r="B161" t="s">
        <v>294</v>
      </c>
      <c r="C161">
        <v>51</v>
      </c>
      <c r="D161">
        <v>55</v>
      </c>
      <c r="E161">
        <v>48</v>
      </c>
      <c r="F161" s="7">
        <f>AVERAGE(C161:E161)</f>
        <v>51.333333333333336</v>
      </c>
    </row>
    <row r="162" spans="1:6" ht="12.75">
      <c r="A162" t="s">
        <v>162</v>
      </c>
      <c r="B162" t="s">
        <v>264</v>
      </c>
      <c r="C162">
        <v>49</v>
      </c>
      <c r="D162">
        <v>55</v>
      </c>
      <c r="E162">
        <v>50</v>
      </c>
      <c r="F162" s="7">
        <f>AVERAGE(C162:E162)</f>
        <v>51.333333333333336</v>
      </c>
    </row>
    <row r="163" spans="1:7" ht="12.75">
      <c r="A163" t="s">
        <v>124</v>
      </c>
      <c r="B163" t="s">
        <v>266</v>
      </c>
      <c r="C163">
        <v>46</v>
      </c>
      <c r="D163">
        <v>51</v>
      </c>
      <c r="E163">
        <v>57</v>
      </c>
      <c r="F163" s="7">
        <f>AVERAGE(C163:E163)</f>
        <v>51.333333333333336</v>
      </c>
      <c r="G163" t="s">
        <v>119</v>
      </c>
    </row>
    <row r="164" spans="1:6" ht="12.75">
      <c r="A164" t="s">
        <v>128</v>
      </c>
      <c r="B164" t="s">
        <v>296</v>
      </c>
      <c r="C164">
        <v>45</v>
      </c>
      <c r="D164">
        <v>54</v>
      </c>
      <c r="E164">
        <v>55</v>
      </c>
      <c r="F164" s="7">
        <f>AVERAGE(C164:E164)</f>
        <v>51.333333333333336</v>
      </c>
    </row>
    <row r="165" spans="1:7" ht="12.75">
      <c r="A165" t="s">
        <v>143</v>
      </c>
      <c r="B165" t="s">
        <v>323</v>
      </c>
      <c r="C165">
        <v>43</v>
      </c>
      <c r="D165">
        <v>59</v>
      </c>
      <c r="E165">
        <v>52</v>
      </c>
      <c r="F165" s="7">
        <f>AVERAGE(C165:E165)</f>
        <v>51.333333333333336</v>
      </c>
      <c r="G165" t="s">
        <v>115</v>
      </c>
    </row>
    <row r="166" spans="1:6" ht="12.75">
      <c r="A166" t="s">
        <v>92</v>
      </c>
      <c r="B166" t="s">
        <v>255</v>
      </c>
      <c r="C166">
        <v>46</v>
      </c>
      <c r="E166">
        <f>(23*2)+(3*3)</f>
        <v>55</v>
      </c>
      <c r="F166" s="7">
        <f>AVERAGE(C166:E166)</f>
        <v>50.5</v>
      </c>
    </row>
    <row r="167" spans="1:6" ht="12.75">
      <c r="A167" t="s">
        <v>108</v>
      </c>
      <c r="B167" t="s">
        <v>268</v>
      </c>
      <c r="C167">
        <v>39</v>
      </c>
      <c r="E167">
        <f>(28*2)+(2*3)</f>
        <v>62</v>
      </c>
      <c r="F167" s="7">
        <f>AVERAGE(C167:E167)</f>
        <v>50.5</v>
      </c>
    </row>
    <row r="168" spans="1:6" ht="12.75">
      <c r="A168" t="s">
        <v>174</v>
      </c>
      <c r="B168" t="s">
        <v>262</v>
      </c>
      <c r="C168">
        <v>47</v>
      </c>
      <c r="D168">
        <v>55</v>
      </c>
      <c r="E168">
        <v>49</v>
      </c>
      <c r="F168" s="7">
        <f>AVERAGE(C168:E168)</f>
        <v>50.333333333333336</v>
      </c>
    </row>
    <row r="169" spans="1:6" ht="12.75">
      <c r="A169" t="s">
        <v>126</v>
      </c>
      <c r="B169" t="s">
        <v>253</v>
      </c>
      <c r="C169">
        <v>46</v>
      </c>
      <c r="D169">
        <v>57</v>
      </c>
      <c r="E169">
        <v>48</v>
      </c>
      <c r="F169" s="7">
        <f>AVERAGE(C169:E169)</f>
        <v>50.333333333333336</v>
      </c>
    </row>
    <row r="170" spans="1:6" ht="12.75">
      <c r="A170" t="s">
        <v>147</v>
      </c>
      <c r="B170" t="s">
        <v>266</v>
      </c>
      <c r="C170">
        <v>42</v>
      </c>
      <c r="D170">
        <v>57</v>
      </c>
      <c r="E170">
        <v>52</v>
      </c>
      <c r="F170" s="7">
        <f>AVERAGE(C170:E170)</f>
        <v>50.333333333333336</v>
      </c>
    </row>
    <row r="171" spans="1:6" ht="12.75">
      <c r="A171" t="s">
        <v>160</v>
      </c>
      <c r="B171" t="s">
        <v>300</v>
      </c>
      <c r="C171">
        <v>49</v>
      </c>
      <c r="D171">
        <v>49</v>
      </c>
      <c r="E171">
        <v>52</v>
      </c>
      <c r="F171" s="7">
        <f>AVERAGE(C171:E171)</f>
        <v>50</v>
      </c>
    </row>
    <row r="172" spans="1:6" ht="12.75">
      <c r="A172" t="s">
        <v>167</v>
      </c>
      <c r="B172" t="s">
        <v>219</v>
      </c>
      <c r="C172">
        <v>48</v>
      </c>
      <c r="D172">
        <v>47</v>
      </c>
      <c r="E172">
        <v>55</v>
      </c>
      <c r="F172" s="7">
        <f>AVERAGE(C172:E172)</f>
        <v>50</v>
      </c>
    </row>
    <row r="173" spans="1:6" ht="12.75">
      <c r="A173" t="s">
        <v>200</v>
      </c>
      <c r="B173" t="s">
        <v>284</v>
      </c>
      <c r="C173">
        <v>54</v>
      </c>
      <c r="D173">
        <v>45</v>
      </c>
      <c r="E173">
        <v>50</v>
      </c>
      <c r="F173" s="7">
        <f>AVERAGE(C173:E173)</f>
        <v>49.666666666666664</v>
      </c>
    </row>
    <row r="174" spans="1:6" ht="12.75">
      <c r="A174" t="s">
        <v>165</v>
      </c>
      <c r="B174" t="s">
        <v>311</v>
      </c>
      <c r="C174">
        <v>49</v>
      </c>
      <c r="D174">
        <v>50</v>
      </c>
      <c r="E174">
        <v>50</v>
      </c>
      <c r="F174" s="7">
        <f>AVERAGE(C174:E174)</f>
        <v>49.666666666666664</v>
      </c>
    </row>
    <row r="175" spans="1:6" ht="12.75">
      <c r="A175" t="s">
        <v>166</v>
      </c>
      <c r="B175" t="s">
        <v>253</v>
      </c>
      <c r="C175">
        <v>49</v>
      </c>
      <c r="D175">
        <v>55</v>
      </c>
      <c r="E175">
        <v>45</v>
      </c>
      <c r="F175" s="7">
        <f>AVERAGE(C175:E175)</f>
        <v>49.666666666666664</v>
      </c>
    </row>
    <row r="176" spans="1:6" ht="12.75">
      <c r="A176" t="s">
        <v>171</v>
      </c>
      <c r="B176" t="s">
        <v>253</v>
      </c>
      <c r="C176">
        <v>48</v>
      </c>
      <c r="D176">
        <v>56</v>
      </c>
      <c r="E176">
        <v>45</v>
      </c>
      <c r="F176" s="7">
        <f>AVERAGE(C176:E176)</f>
        <v>49.666666666666664</v>
      </c>
    </row>
    <row r="177" spans="1:6" ht="12.75">
      <c r="A177" t="s">
        <v>204</v>
      </c>
      <c r="B177" t="s">
        <v>219</v>
      </c>
      <c r="C177">
        <v>53</v>
      </c>
      <c r="D177">
        <v>52</v>
      </c>
      <c r="E177">
        <v>43</v>
      </c>
      <c r="F177" s="7">
        <f>AVERAGE(C177:E177)</f>
        <v>49.333333333333336</v>
      </c>
    </row>
    <row r="178" spans="1:7" ht="12.75">
      <c r="A178" t="s">
        <v>181</v>
      </c>
      <c r="B178" t="s">
        <v>238</v>
      </c>
      <c r="C178">
        <v>47</v>
      </c>
      <c r="D178">
        <v>49</v>
      </c>
      <c r="E178">
        <v>52</v>
      </c>
      <c r="F178" s="7">
        <f>AVERAGE(C178:E178)</f>
        <v>49.333333333333336</v>
      </c>
      <c r="G178" t="s">
        <v>0</v>
      </c>
    </row>
    <row r="179" spans="1:6" ht="12.75">
      <c r="A179" t="s">
        <v>142</v>
      </c>
      <c r="B179" t="s">
        <v>251</v>
      </c>
      <c r="C179">
        <v>43</v>
      </c>
      <c r="D179">
        <v>54</v>
      </c>
      <c r="E179">
        <v>51</v>
      </c>
      <c r="F179" s="7">
        <f>AVERAGE(C179:E179)</f>
        <v>49.333333333333336</v>
      </c>
    </row>
    <row r="180" spans="1:7" ht="12.75">
      <c r="A180" t="s">
        <v>71</v>
      </c>
      <c r="B180" t="s">
        <v>284</v>
      </c>
      <c r="C180">
        <v>40</v>
      </c>
      <c r="D180">
        <v>52</v>
      </c>
      <c r="E180">
        <v>55</v>
      </c>
      <c r="F180" s="7">
        <f>AVERAGE(C180:E180)</f>
        <v>49</v>
      </c>
      <c r="G180" t="s">
        <v>114</v>
      </c>
    </row>
    <row r="181" spans="1:6" ht="12.75">
      <c r="A181" t="s">
        <v>241</v>
      </c>
      <c r="B181" t="s">
        <v>294</v>
      </c>
      <c r="C181">
        <v>58</v>
      </c>
      <c r="D181">
        <v>35</v>
      </c>
      <c r="E181">
        <v>53</v>
      </c>
      <c r="F181" s="7">
        <f>AVERAGE(C181:E181)</f>
        <v>48.666666666666664</v>
      </c>
    </row>
    <row r="182" spans="1:6" ht="12.75">
      <c r="A182" t="s">
        <v>61</v>
      </c>
      <c r="B182" t="s">
        <v>278</v>
      </c>
      <c r="C182">
        <v>41</v>
      </c>
      <c r="D182">
        <v>51</v>
      </c>
      <c r="E182">
        <v>54</v>
      </c>
      <c r="F182" s="7">
        <f>AVERAGE(C182:E182)</f>
        <v>48.666666666666664</v>
      </c>
    </row>
    <row r="183" spans="1:6" ht="12.75">
      <c r="A183" t="s">
        <v>163</v>
      </c>
      <c r="B183" t="s">
        <v>251</v>
      </c>
      <c r="C183">
        <v>49</v>
      </c>
      <c r="D183">
        <v>50</v>
      </c>
      <c r="E183">
        <v>46</v>
      </c>
      <c r="F183" s="7">
        <f>AVERAGE(C183:E183)</f>
        <v>48.333333333333336</v>
      </c>
    </row>
    <row r="184" spans="1:6" ht="12.75">
      <c r="A184" t="s">
        <v>150</v>
      </c>
      <c r="B184" t="s">
        <v>151</v>
      </c>
      <c r="C184">
        <v>42</v>
      </c>
      <c r="D184">
        <v>47</v>
      </c>
      <c r="E184">
        <v>55</v>
      </c>
      <c r="F184" s="7">
        <f>AVERAGE(C184:E184)</f>
        <v>48</v>
      </c>
    </row>
    <row r="185" spans="1:6" ht="12.75">
      <c r="A185" t="s">
        <v>168</v>
      </c>
      <c r="B185" t="s">
        <v>302</v>
      </c>
      <c r="C185">
        <v>48</v>
      </c>
      <c r="D185">
        <v>44</v>
      </c>
      <c r="E185">
        <v>51</v>
      </c>
      <c r="F185" s="7">
        <f>AVERAGE(C185:E185)</f>
        <v>47.666666666666664</v>
      </c>
    </row>
    <row r="186" spans="1:6" ht="12.75">
      <c r="A186" t="s">
        <v>180</v>
      </c>
      <c r="B186" t="s">
        <v>323</v>
      </c>
      <c r="C186">
        <v>47</v>
      </c>
      <c r="D186">
        <v>55</v>
      </c>
      <c r="E186">
        <v>41</v>
      </c>
      <c r="F186" s="7">
        <f>AVERAGE(C186:E186)</f>
        <v>47.666666666666664</v>
      </c>
    </row>
    <row r="187" spans="1:6" ht="12.75">
      <c r="A187" t="s">
        <v>136</v>
      </c>
      <c r="B187" t="s">
        <v>289</v>
      </c>
      <c r="C187">
        <v>44</v>
      </c>
      <c r="D187">
        <v>51</v>
      </c>
      <c r="E187">
        <v>48</v>
      </c>
      <c r="F187" s="7">
        <f>AVERAGE(C187:E187)</f>
        <v>47.666666666666664</v>
      </c>
    </row>
    <row r="188" spans="1:7" ht="12.75">
      <c r="A188" t="s">
        <v>144</v>
      </c>
      <c r="B188" t="s">
        <v>260</v>
      </c>
      <c r="C188">
        <v>42</v>
      </c>
      <c r="D188">
        <v>48</v>
      </c>
      <c r="E188">
        <v>53</v>
      </c>
      <c r="F188" s="7">
        <f>AVERAGE(C188:E188)</f>
        <v>47.666666666666664</v>
      </c>
      <c r="G188" t="s">
        <v>0</v>
      </c>
    </row>
    <row r="189" spans="1:6" ht="12.75">
      <c r="A189" t="s">
        <v>62</v>
      </c>
      <c r="B189" t="s">
        <v>262</v>
      </c>
      <c r="C189">
        <v>41</v>
      </c>
      <c r="D189">
        <v>42</v>
      </c>
      <c r="E189">
        <v>60</v>
      </c>
      <c r="F189" s="7">
        <f>AVERAGE(C189:E189)</f>
        <v>47.666666666666664</v>
      </c>
    </row>
    <row r="190" spans="1:6" ht="12.75">
      <c r="A190" t="s">
        <v>153</v>
      </c>
      <c r="B190" t="s">
        <v>268</v>
      </c>
      <c r="C190">
        <v>51</v>
      </c>
      <c r="D190">
        <v>54</v>
      </c>
      <c r="E190">
        <v>37</v>
      </c>
      <c r="F190" s="7">
        <f>AVERAGE(C190:E190)</f>
        <v>47.333333333333336</v>
      </c>
    </row>
    <row r="191" spans="1:6" ht="12.75">
      <c r="A191" t="s">
        <v>159</v>
      </c>
      <c r="B191" t="s">
        <v>323</v>
      </c>
      <c r="C191">
        <v>49</v>
      </c>
      <c r="D191">
        <v>43</v>
      </c>
      <c r="E191">
        <v>50</v>
      </c>
      <c r="F191" s="7">
        <f>AVERAGE(C191:E191)</f>
        <v>47.333333333333336</v>
      </c>
    </row>
    <row r="192" spans="1:6" ht="12.75">
      <c r="A192" t="s">
        <v>138</v>
      </c>
      <c r="B192" t="s">
        <v>317</v>
      </c>
      <c r="C192">
        <v>43</v>
      </c>
      <c r="D192">
        <v>49</v>
      </c>
      <c r="E192">
        <v>50</v>
      </c>
      <c r="F192" s="7">
        <f>AVERAGE(C192:E192)</f>
        <v>47.333333333333336</v>
      </c>
    </row>
    <row r="193" spans="1:6" ht="12.75">
      <c r="A193" t="s">
        <v>148</v>
      </c>
      <c r="B193" t="s">
        <v>291</v>
      </c>
      <c r="C193">
        <v>42</v>
      </c>
      <c r="D193">
        <v>48</v>
      </c>
      <c r="E193">
        <v>51</v>
      </c>
      <c r="F193" s="7">
        <f>AVERAGE(C193:E193)</f>
        <v>47</v>
      </c>
    </row>
    <row r="194" spans="1:6" ht="12.75">
      <c r="A194" t="s">
        <v>55</v>
      </c>
      <c r="B194" t="s">
        <v>311</v>
      </c>
      <c r="C194">
        <v>42</v>
      </c>
      <c r="D194">
        <v>54</v>
      </c>
      <c r="E194">
        <v>45</v>
      </c>
      <c r="F194" s="7">
        <f>AVERAGE(C194:E194)</f>
        <v>47</v>
      </c>
    </row>
    <row r="195" spans="1:6" ht="12.75">
      <c r="A195" t="s">
        <v>105</v>
      </c>
      <c r="B195" t="s">
        <v>278</v>
      </c>
      <c r="C195">
        <v>54</v>
      </c>
      <c r="E195">
        <f>(20*2)</f>
        <v>40</v>
      </c>
      <c r="F195" s="7">
        <f>AVERAGE(C195:E195)</f>
        <v>47</v>
      </c>
    </row>
    <row r="196" spans="1:6" ht="12.75">
      <c r="A196" t="s">
        <v>178</v>
      </c>
      <c r="B196" t="s">
        <v>304</v>
      </c>
      <c r="C196">
        <v>47</v>
      </c>
      <c r="D196">
        <v>52</v>
      </c>
      <c r="E196">
        <v>40</v>
      </c>
      <c r="F196" s="7">
        <f>AVERAGE(C196:E196)</f>
        <v>46.333333333333336</v>
      </c>
    </row>
    <row r="197" spans="1:6" ht="12.75">
      <c r="A197" t="s">
        <v>164</v>
      </c>
      <c r="B197" t="s">
        <v>306</v>
      </c>
      <c r="C197">
        <v>49</v>
      </c>
      <c r="D197">
        <v>46</v>
      </c>
      <c r="E197">
        <v>43</v>
      </c>
      <c r="F197" s="7">
        <f>AVERAGE(C197:E197)</f>
        <v>46</v>
      </c>
    </row>
    <row r="198" spans="1:6" ht="12.75">
      <c r="A198" t="s">
        <v>123</v>
      </c>
      <c r="B198" t="s">
        <v>317</v>
      </c>
      <c r="C198">
        <v>46</v>
      </c>
      <c r="D198">
        <v>54</v>
      </c>
      <c r="E198">
        <v>38</v>
      </c>
      <c r="F198" s="7">
        <f>AVERAGE(C198:E198)</f>
        <v>46</v>
      </c>
    </row>
    <row r="199" spans="1:6" ht="12.75">
      <c r="A199" t="s">
        <v>130</v>
      </c>
      <c r="B199" t="s">
        <v>306</v>
      </c>
      <c r="C199">
        <v>45</v>
      </c>
      <c r="D199">
        <v>38</v>
      </c>
      <c r="E199">
        <v>55</v>
      </c>
      <c r="F199" s="7">
        <f>AVERAGE(C199:E199)</f>
        <v>46</v>
      </c>
    </row>
    <row r="200" spans="1:6" ht="12.75">
      <c r="A200" t="s">
        <v>139</v>
      </c>
      <c r="B200" t="s">
        <v>296</v>
      </c>
      <c r="C200">
        <v>43</v>
      </c>
      <c r="D200">
        <v>51</v>
      </c>
      <c r="E200">
        <v>44</v>
      </c>
      <c r="F200" s="7">
        <f>AVERAGE(C200:E200)</f>
        <v>46</v>
      </c>
    </row>
    <row r="201" spans="1:6" ht="12.75">
      <c r="A201" t="s">
        <v>129</v>
      </c>
      <c r="B201" t="s">
        <v>304</v>
      </c>
      <c r="C201">
        <v>45</v>
      </c>
      <c r="D201">
        <v>47</v>
      </c>
      <c r="E201">
        <v>45</v>
      </c>
      <c r="F201" s="7">
        <f>AVERAGE(C201:E201)</f>
        <v>45.666666666666664</v>
      </c>
    </row>
    <row r="202" spans="1:6" ht="12.75">
      <c r="A202" t="s">
        <v>141</v>
      </c>
      <c r="B202" t="s">
        <v>332</v>
      </c>
      <c r="C202">
        <v>43</v>
      </c>
      <c r="D202">
        <v>47</v>
      </c>
      <c r="E202">
        <v>47</v>
      </c>
      <c r="F202" s="7">
        <f>AVERAGE(C202:E202)</f>
        <v>45.666666666666664</v>
      </c>
    </row>
    <row r="203" spans="1:7" ht="12.75">
      <c r="A203" t="s">
        <v>58</v>
      </c>
      <c r="B203" t="s">
        <v>311</v>
      </c>
      <c r="C203">
        <v>41</v>
      </c>
      <c r="D203">
        <v>46</v>
      </c>
      <c r="E203">
        <v>49</v>
      </c>
      <c r="F203" s="7">
        <f>AVERAGE(C203:E203)</f>
        <v>45.333333333333336</v>
      </c>
      <c r="G203" t="s">
        <v>114</v>
      </c>
    </row>
    <row r="204" spans="1:6" ht="12.75">
      <c r="A204" t="s">
        <v>127</v>
      </c>
      <c r="B204" t="s">
        <v>253</v>
      </c>
      <c r="C204">
        <v>45</v>
      </c>
      <c r="D204">
        <v>45</v>
      </c>
      <c r="E204">
        <v>44</v>
      </c>
      <c r="F204" s="7">
        <f>AVERAGE(C204:E204)</f>
        <v>44.666666666666664</v>
      </c>
    </row>
    <row r="205" spans="1:6" ht="12.75">
      <c r="A205" t="s">
        <v>65</v>
      </c>
      <c r="B205" t="s">
        <v>304</v>
      </c>
      <c r="C205">
        <v>40</v>
      </c>
      <c r="D205">
        <v>51</v>
      </c>
      <c r="E205">
        <v>43</v>
      </c>
      <c r="F205" s="7">
        <f>AVERAGE(C205:E205)</f>
        <v>44.666666666666664</v>
      </c>
    </row>
    <row r="206" spans="1:6" ht="12.75">
      <c r="A206" t="s">
        <v>106</v>
      </c>
      <c r="B206" t="s">
        <v>294</v>
      </c>
      <c r="C206">
        <v>50</v>
      </c>
      <c r="E206">
        <f>(18*2)+(1*3)</f>
        <v>39</v>
      </c>
      <c r="F206" s="7">
        <f>AVERAGE(C206:E206)</f>
        <v>44.5</v>
      </c>
    </row>
    <row r="207" spans="1:6" ht="12.75">
      <c r="A207" t="s">
        <v>134</v>
      </c>
      <c r="B207" t="s">
        <v>294</v>
      </c>
      <c r="C207">
        <v>44</v>
      </c>
      <c r="D207">
        <v>49</v>
      </c>
      <c r="E207">
        <v>40</v>
      </c>
      <c r="F207" s="7">
        <f>AVERAGE(C207:E207)</f>
        <v>44.333333333333336</v>
      </c>
    </row>
    <row r="208" spans="1:6" ht="12.75">
      <c r="A208" t="s">
        <v>146</v>
      </c>
      <c r="B208" t="s">
        <v>298</v>
      </c>
      <c r="C208">
        <v>42</v>
      </c>
      <c r="D208">
        <v>34</v>
      </c>
      <c r="E208">
        <v>56</v>
      </c>
      <c r="F208" s="7">
        <f>AVERAGE(C208:E208)</f>
        <v>44</v>
      </c>
    </row>
    <row r="209" spans="1:6" ht="12.75">
      <c r="A209" t="s">
        <v>67</v>
      </c>
      <c r="B209" t="s">
        <v>255</v>
      </c>
      <c r="C209">
        <v>40</v>
      </c>
      <c r="D209">
        <v>44</v>
      </c>
      <c r="E209">
        <v>48</v>
      </c>
      <c r="F209" s="7">
        <f>AVERAGE(C209:E209)</f>
        <v>44</v>
      </c>
    </row>
    <row r="210" spans="1:6" ht="12.75">
      <c r="A210" t="s">
        <v>66</v>
      </c>
      <c r="B210" t="s">
        <v>291</v>
      </c>
      <c r="C210">
        <v>40</v>
      </c>
      <c r="D210">
        <v>44</v>
      </c>
      <c r="E210">
        <v>46</v>
      </c>
      <c r="F210" s="7">
        <f>AVERAGE(C210:E210)</f>
        <v>43.333333333333336</v>
      </c>
    </row>
    <row r="211" spans="1:6" ht="12.75">
      <c r="A211" t="s">
        <v>69</v>
      </c>
      <c r="B211" t="s">
        <v>323</v>
      </c>
      <c r="C211">
        <v>40</v>
      </c>
      <c r="D211">
        <v>47</v>
      </c>
      <c r="E211">
        <v>41</v>
      </c>
      <c r="F211" s="7">
        <f>AVERAGE(C211:E211)</f>
        <v>42.666666666666664</v>
      </c>
    </row>
    <row r="212" spans="1:6" ht="12.75">
      <c r="A212" t="s">
        <v>149</v>
      </c>
      <c r="B212" t="s">
        <v>268</v>
      </c>
      <c r="C212">
        <v>42</v>
      </c>
      <c r="D212">
        <v>44</v>
      </c>
      <c r="E212">
        <v>41</v>
      </c>
      <c r="F212" s="7">
        <f>AVERAGE(C212:E212)</f>
        <v>42.333333333333336</v>
      </c>
    </row>
    <row r="213" spans="1:6" ht="12.75">
      <c r="A213" t="s">
        <v>56</v>
      </c>
      <c r="B213" t="s">
        <v>298</v>
      </c>
      <c r="C213">
        <v>41</v>
      </c>
      <c r="D213">
        <v>36</v>
      </c>
      <c r="E213">
        <v>50</v>
      </c>
      <c r="F213" s="7">
        <f>AVERAGE(C213:E213)</f>
        <v>42.333333333333336</v>
      </c>
    </row>
    <row r="214" spans="1:6" ht="12.75">
      <c r="A214" t="s">
        <v>135</v>
      </c>
      <c r="B214" t="s">
        <v>300</v>
      </c>
      <c r="C214">
        <v>44</v>
      </c>
      <c r="D214">
        <v>36</v>
      </c>
      <c r="E214">
        <v>46</v>
      </c>
      <c r="F214" s="7">
        <f>AVERAGE(C214:E214)</f>
        <v>42</v>
      </c>
    </row>
    <row r="215" spans="1:6" ht="12.75">
      <c r="A215" t="s">
        <v>57</v>
      </c>
      <c r="B215" t="s">
        <v>317</v>
      </c>
      <c r="C215">
        <v>41</v>
      </c>
      <c r="D215">
        <v>51</v>
      </c>
      <c r="E215">
        <v>34</v>
      </c>
      <c r="F215" s="7">
        <f>AVERAGE(C215:E215)</f>
        <v>42</v>
      </c>
    </row>
    <row r="216" spans="1:6" ht="12.75">
      <c r="A216" t="s">
        <v>182</v>
      </c>
      <c r="B216" t="s">
        <v>238</v>
      </c>
      <c r="C216">
        <v>46</v>
      </c>
      <c r="D216">
        <v>22</v>
      </c>
      <c r="E216">
        <v>53</v>
      </c>
      <c r="F216" s="7">
        <f>AVERAGE(C216:E216)</f>
        <v>40.333333333333336</v>
      </c>
    </row>
    <row r="217" spans="1:6" ht="12.75">
      <c r="A217" t="s">
        <v>64</v>
      </c>
      <c r="B217" t="s">
        <v>326</v>
      </c>
      <c r="C217">
        <v>41</v>
      </c>
      <c r="D217">
        <v>47</v>
      </c>
      <c r="E217">
        <v>33</v>
      </c>
      <c r="F217" s="7">
        <f>AVERAGE(C217:E217)</f>
        <v>40.333333333333336</v>
      </c>
    </row>
    <row r="218" spans="1:6" ht="12.75">
      <c r="A218" t="s">
        <v>70</v>
      </c>
      <c r="B218" t="s">
        <v>291</v>
      </c>
      <c r="C218">
        <v>40</v>
      </c>
      <c r="D218">
        <v>36</v>
      </c>
      <c r="E218">
        <v>45</v>
      </c>
      <c r="F218" s="7">
        <f>AVERAGE(C218:E218)</f>
        <v>40.333333333333336</v>
      </c>
    </row>
    <row r="219" spans="1:6" ht="12.75">
      <c r="A219" t="s">
        <v>137</v>
      </c>
      <c r="B219" t="s">
        <v>304</v>
      </c>
      <c r="C219">
        <v>43</v>
      </c>
      <c r="D219">
        <v>40</v>
      </c>
      <c r="E219">
        <v>37</v>
      </c>
      <c r="F219" s="7">
        <f>AVERAGE(C219:E219)</f>
        <v>40</v>
      </c>
    </row>
    <row r="220" spans="1:6" ht="12.75">
      <c r="A220" t="s">
        <v>63</v>
      </c>
      <c r="B220" t="s">
        <v>264</v>
      </c>
      <c r="C220">
        <v>41</v>
      </c>
      <c r="D220">
        <v>41</v>
      </c>
      <c r="E220">
        <v>38</v>
      </c>
      <c r="F220" s="7">
        <f>AVERAGE(C220:E220)</f>
        <v>40</v>
      </c>
    </row>
    <row r="221" spans="1:6" ht="12.75">
      <c r="A221" t="s">
        <v>60</v>
      </c>
      <c r="B221" t="s">
        <v>321</v>
      </c>
      <c r="C221">
        <v>41</v>
      </c>
      <c r="D221">
        <v>47</v>
      </c>
      <c r="E221">
        <v>31</v>
      </c>
      <c r="F221" s="7">
        <f>AVERAGE(C221:E221)</f>
        <v>39.666666666666664</v>
      </c>
    </row>
    <row r="222" spans="1:6" ht="12.75">
      <c r="A222" t="s">
        <v>94</v>
      </c>
      <c r="B222" t="s">
        <v>326</v>
      </c>
      <c r="C222">
        <v>42</v>
      </c>
      <c r="E222">
        <f>(17*2)+(1*3)</f>
        <v>37</v>
      </c>
      <c r="F222" s="7">
        <f>AVERAGE(C222:E222)</f>
        <v>39.5</v>
      </c>
    </row>
    <row r="223" spans="1:6" ht="12.75">
      <c r="A223" t="s">
        <v>122</v>
      </c>
      <c r="B223" t="s">
        <v>321</v>
      </c>
      <c r="C223">
        <v>46</v>
      </c>
      <c r="E223">
        <v>32</v>
      </c>
      <c r="F223" s="7">
        <f>AVERAGE(C223:E223)</f>
        <v>39</v>
      </c>
    </row>
    <row r="224" spans="1:6" ht="12.75">
      <c r="A224" t="s">
        <v>133</v>
      </c>
      <c r="B224" t="s">
        <v>251</v>
      </c>
      <c r="C224">
        <v>44</v>
      </c>
      <c r="D224">
        <v>40</v>
      </c>
      <c r="E224">
        <v>31</v>
      </c>
      <c r="F224" s="7">
        <f>AVERAGE(C224:E224)</f>
        <v>38.333333333333336</v>
      </c>
    </row>
    <row r="225" spans="1:6" ht="12.75">
      <c r="A225" t="s">
        <v>145</v>
      </c>
      <c r="B225" t="s">
        <v>308</v>
      </c>
      <c r="C225">
        <v>42</v>
      </c>
      <c r="D225">
        <v>42</v>
      </c>
      <c r="E225">
        <v>30</v>
      </c>
      <c r="F225" s="7">
        <f>AVERAGE(C225:E225)</f>
        <v>38</v>
      </c>
    </row>
    <row r="226" spans="1:6" ht="12.75">
      <c r="A226" t="s">
        <v>68</v>
      </c>
      <c r="B226" t="s">
        <v>264</v>
      </c>
      <c r="C226">
        <v>40</v>
      </c>
      <c r="D226">
        <v>33</v>
      </c>
      <c r="E226">
        <v>38</v>
      </c>
      <c r="F226" s="7">
        <f>AVERAGE(C226:E226)</f>
        <v>37</v>
      </c>
    </row>
    <row r="227" spans="1:6" ht="12.75">
      <c r="A227" t="s">
        <v>140</v>
      </c>
      <c r="B227" t="s">
        <v>238</v>
      </c>
      <c r="C227">
        <v>43</v>
      </c>
      <c r="D227">
        <v>33</v>
      </c>
      <c r="E227">
        <v>32</v>
      </c>
      <c r="F227" s="7">
        <f>AVERAGE(C227:E227)</f>
        <v>36</v>
      </c>
    </row>
    <row r="228" spans="1:6" ht="12.75">
      <c r="A228" t="s">
        <v>59</v>
      </c>
      <c r="B228" t="s">
        <v>315</v>
      </c>
      <c r="C228">
        <v>41</v>
      </c>
      <c r="D228">
        <v>27</v>
      </c>
      <c r="E228">
        <v>35</v>
      </c>
      <c r="F228" s="7">
        <f>AVERAGE(C228:E228)</f>
        <v>34.333333333333336</v>
      </c>
    </row>
    <row r="229" spans="1:7" ht="12.75">
      <c r="A229" t="s">
        <v>117</v>
      </c>
      <c r="B229" t="s">
        <v>284</v>
      </c>
      <c r="D229">
        <v>57</v>
      </c>
      <c r="E229">
        <v>46</v>
      </c>
      <c r="F229" s="7">
        <f>AVERAGE(C229:E229)</f>
        <v>51.5</v>
      </c>
      <c r="G229" t="s">
        <v>116</v>
      </c>
    </row>
    <row r="230" spans="1:7" ht="12.75">
      <c r="A230" t="s">
        <v>120</v>
      </c>
      <c r="B230" t="s">
        <v>326</v>
      </c>
      <c r="D230">
        <v>49</v>
      </c>
      <c r="E230">
        <v>41</v>
      </c>
      <c r="F230" s="7">
        <f>AVERAGE(C230:E230)</f>
        <v>45</v>
      </c>
      <c r="G230" t="s">
        <v>119</v>
      </c>
    </row>
    <row r="231" spans="1:7" ht="12.75">
      <c r="A231" t="s">
        <v>3</v>
      </c>
      <c r="B231" t="s">
        <v>332</v>
      </c>
      <c r="D231">
        <v>38</v>
      </c>
      <c r="E231">
        <v>36</v>
      </c>
      <c r="F231" s="6">
        <f>AVERAGE(C231:E231)</f>
        <v>37</v>
      </c>
      <c r="G231" t="s">
        <v>1</v>
      </c>
    </row>
  </sheetData>
  <conditionalFormatting sqref="A228:F228 D229:F230 A229:B231 D231:E231">
    <cfRule type="cellIs" priority="1" dxfId="0" operator="equal" stopIfTrue="1">
      <formula>"N"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3">
      <selection activeCell="C19" sqref="C19"/>
    </sheetView>
  </sheetViews>
  <sheetFormatPr defaultColWidth="11.00390625" defaultRowHeight="12.75"/>
  <cols>
    <col min="2" max="2" width="13.75390625" style="0" bestFit="1" customWidth="1"/>
    <col min="3" max="3" width="11.375" style="0" bestFit="1" customWidth="1"/>
    <col min="5" max="5" width="11.625" style="0" bestFit="1" customWidth="1"/>
  </cols>
  <sheetData>
    <row r="1" spans="1:3" ht="12.75">
      <c r="A1" s="10" t="s">
        <v>111</v>
      </c>
      <c r="B1" s="11" t="s">
        <v>112</v>
      </c>
      <c r="C1" s="12" t="s">
        <v>75</v>
      </c>
    </row>
    <row r="2" spans="1:3" ht="12.75">
      <c r="A2" s="13" t="s">
        <v>109</v>
      </c>
      <c r="B2" s="8">
        <f>'Original Rankings'!F10+'Original Rankings'!F14+'Original Rankings'!F15+'Original Rankings'!F20+'Original Rankings'!F54+'Original Rankings'!F62+'Original Rankings'!F78+'Original Rankings'!F145</f>
        <v>640.3333333333333</v>
      </c>
      <c r="C2" s="14">
        <f>B2/8</f>
        <v>80.04166666666666</v>
      </c>
    </row>
    <row r="3" spans="1:3" ht="12.75">
      <c r="A3" s="13" t="s">
        <v>110</v>
      </c>
      <c r="B3" s="8">
        <f>'Original Rankings'!F9+'Original Rankings'!F17+'Original Rankings'!F25+'Original Rankings'!F36+'Original Rankings'!F43+'Original Rankings'!F85+'Original Rankings'!F138+'Original Rankings'!F142</f>
        <v>604.3333333333334</v>
      </c>
      <c r="C3" s="14">
        <f aca="true" t="shared" si="0" ref="C3:C18">B3/8</f>
        <v>75.54166666666667</v>
      </c>
    </row>
    <row r="4" spans="1:3" ht="12.75">
      <c r="A4" s="13" t="s">
        <v>113</v>
      </c>
      <c r="B4" s="9">
        <f>'Original Rankings'!F7+'Original Rankings'!F8+'Original Rankings'!F33+'Original Rankings'!F37+'Original Rankings'!F38+'Original Rankings'!F106+'Original Rankings'!F111+'Original Rankings'!F139</f>
        <v>621</v>
      </c>
      <c r="C4" s="14">
        <f t="shared" si="0"/>
        <v>77.625</v>
      </c>
    </row>
    <row r="5" spans="1:3" ht="12.75">
      <c r="A5" s="13" t="s">
        <v>114</v>
      </c>
      <c r="B5" s="8">
        <f>'Original Rankings'!F21+'Original Rankings'!F22+'Original Rankings'!F32+'Original Rankings'!F63+'Original Rankings'!F88+'Original Rankings'!F100+'Original Rankings'!F180+'Original Rankings'!F203</f>
        <v>543.6666666666667</v>
      </c>
      <c r="C5" s="14">
        <f t="shared" si="0"/>
        <v>67.95833333333334</v>
      </c>
    </row>
    <row r="6" spans="1:3" ht="12.75">
      <c r="A6" s="13" t="s">
        <v>115</v>
      </c>
      <c r="B6" s="8">
        <f>'Original Rankings'!F27+'Original Rankings'!F29+'Original Rankings'!F31+'Original Rankings'!F44+'Original Rankings'!F52+'Original Rankings'!F61+'Original Rankings'!F131+'Original Rankings'!F165</f>
        <v>574.8333333333334</v>
      </c>
      <c r="C6" s="14">
        <f t="shared" si="0"/>
        <v>71.85416666666667</v>
      </c>
    </row>
    <row r="7" spans="1:3" ht="12.75">
      <c r="A7" s="13" t="s">
        <v>116</v>
      </c>
      <c r="B7" s="8">
        <f>'Original Rankings'!F12+'Original Rankings'!F18+'Original Rankings'!F39+'Original Rankings'!F49+'Original Rankings'!F51+'Original Rankings'!F81+'Original Rankings'!F123+'Original Rankings'!F229</f>
        <v>592.1666666666667</v>
      </c>
      <c r="C7" s="14">
        <f t="shared" si="0"/>
        <v>74.02083333333334</v>
      </c>
    </row>
    <row r="8" spans="1:3" ht="12.75">
      <c r="A8" s="13" t="s">
        <v>118</v>
      </c>
      <c r="B8" s="8">
        <f>'Original Rankings'!F3+'Original Rankings'!F26+'Original Rankings'!F34+'Original Rankings'!F56+'Original Rankings'!F57+'Original Rankings'!F64+'Original Rankings'!F65+'Original Rankings'!F69</f>
        <v>633.8333333333333</v>
      </c>
      <c r="C8" s="14">
        <f t="shared" si="0"/>
        <v>79.22916666666666</v>
      </c>
    </row>
    <row r="9" spans="1:3" ht="12.75">
      <c r="A9" s="13" t="s">
        <v>119</v>
      </c>
      <c r="B9" s="9">
        <f>'Original Rankings'!F4+'Original Rankings'!F6+'Original Rankings'!F13+'Original Rankings'!F16+'Original Rankings'!F40+'Original Rankings'!F92+'Original Rankings'!F163+'Original Rankings'!F230</f>
        <v>647</v>
      </c>
      <c r="C9" s="14">
        <f t="shared" si="0"/>
        <v>80.875</v>
      </c>
    </row>
    <row r="10" spans="1:3" ht="12.75">
      <c r="A10" s="13" t="s">
        <v>121</v>
      </c>
      <c r="B10" s="8">
        <f>'Original Rankings'!F5+'Original Rankings'!F19+'Original Rankings'!F28+'Original Rankings'!F35+'Original Rankings'!F74+'Original Rankings'!F76+'Original Rankings'!F95+'Original Rankings'!F113</f>
        <v>614.8333333333334</v>
      </c>
      <c r="C10" s="14">
        <f t="shared" si="0"/>
        <v>76.85416666666667</v>
      </c>
    </row>
    <row r="11" spans="1:3" ht="12.75">
      <c r="A11" s="13" t="s">
        <v>0</v>
      </c>
      <c r="B11" s="8">
        <f>'Original Rankings'!F11+'Original Rankings'!F30+'Original Rankings'!F47+'Original Rankings'!F70+'Original Rankings'!F103+'Original Rankings'!F152+'Original Rankings'!F178+'Original Rankings'!F188</f>
        <v>537.3333333333333</v>
      </c>
      <c r="C11" s="14">
        <f t="shared" si="0"/>
        <v>67.16666666666666</v>
      </c>
    </row>
    <row r="12" spans="1:3" ht="12.75">
      <c r="A12" s="13" t="s">
        <v>1</v>
      </c>
      <c r="B12" s="9">
        <f>'Original Rankings'!F23+'Original Rankings'!F24+'Original Rankings'!F59+'Original Rankings'!F86+'Original Rankings'!F112+'Original Rankings'!F132+'Original Rankings'!F143+'Original Rankings'!F231</f>
        <v>513</v>
      </c>
      <c r="C12" s="14">
        <f t="shared" si="0"/>
        <v>64.125</v>
      </c>
    </row>
    <row r="13" spans="1:3" ht="13.5" thickBot="1">
      <c r="A13" s="15" t="s">
        <v>2</v>
      </c>
      <c r="B13" s="16">
        <f>'Original Rankings'!F41+'Original Rankings'!F45+'Original Rankings'!F46+'Original Rankings'!F50+'Original Rankings'!F66+'Original Rankings'!F109+'Original Rankings'!F116+'Original Rankings'!F118</f>
        <v>556</v>
      </c>
      <c r="C13" s="17">
        <f t="shared" si="0"/>
        <v>69.5</v>
      </c>
    </row>
    <row r="15" ht="13.5" thickBot="1"/>
    <row r="16" spans="1:5" ht="12.75">
      <c r="A16" s="10" t="s">
        <v>111</v>
      </c>
      <c r="B16" s="11" t="s">
        <v>35</v>
      </c>
      <c r="C16" s="11" t="s">
        <v>36</v>
      </c>
      <c r="D16" s="11" t="s">
        <v>37</v>
      </c>
      <c r="E16" s="12" t="s">
        <v>38</v>
      </c>
    </row>
    <row r="17" spans="1:5" ht="12.75">
      <c r="A17" s="13" t="s">
        <v>109</v>
      </c>
      <c r="B17" s="9">
        <v>8</v>
      </c>
      <c r="C17" s="9"/>
      <c r="D17" s="9"/>
      <c r="E17" s="19">
        <f>SUM(B17:D17)</f>
        <v>8</v>
      </c>
    </row>
    <row r="18" spans="1:5" ht="12.75">
      <c r="A18" s="13" t="s">
        <v>110</v>
      </c>
      <c r="B18" s="9">
        <v>6</v>
      </c>
      <c r="C18" s="9">
        <v>1</v>
      </c>
      <c r="D18" s="9">
        <v>1</v>
      </c>
      <c r="E18" s="19">
        <f aca="true" t="shared" si="1" ref="E18:E28">SUM(B18:D18)</f>
        <v>8</v>
      </c>
    </row>
    <row r="19" spans="1:5" ht="12.75">
      <c r="A19" s="13" t="s">
        <v>113</v>
      </c>
      <c r="B19" s="9">
        <v>6</v>
      </c>
      <c r="C19" s="9">
        <v>2</v>
      </c>
      <c r="D19" s="9"/>
      <c r="E19" s="19">
        <f t="shared" si="1"/>
        <v>8</v>
      </c>
    </row>
    <row r="20" spans="1:5" ht="12.75">
      <c r="A20" s="13" t="s">
        <v>114</v>
      </c>
      <c r="B20" s="9">
        <v>6</v>
      </c>
      <c r="C20" s="9">
        <v>1</v>
      </c>
      <c r="D20" s="9">
        <v>1</v>
      </c>
      <c r="E20" s="19">
        <f t="shared" si="1"/>
        <v>8</v>
      </c>
    </row>
    <row r="21" spans="1:5" ht="12.75">
      <c r="A21" s="13" t="s">
        <v>115</v>
      </c>
      <c r="B21" s="9">
        <v>6</v>
      </c>
      <c r="C21" s="9">
        <v>1</v>
      </c>
      <c r="D21" s="9">
        <v>1</v>
      </c>
      <c r="E21" s="19">
        <f t="shared" si="1"/>
        <v>8</v>
      </c>
    </row>
    <row r="22" spans="1:5" ht="12.75">
      <c r="A22" s="13" t="s">
        <v>116</v>
      </c>
      <c r="B22" s="21">
        <v>6</v>
      </c>
      <c r="C22" s="21">
        <v>1</v>
      </c>
      <c r="D22" s="21">
        <v>1</v>
      </c>
      <c r="E22" s="19">
        <f t="shared" si="1"/>
        <v>8</v>
      </c>
    </row>
    <row r="23" spans="1:5" ht="12.75">
      <c r="A23" s="13" t="s">
        <v>118</v>
      </c>
      <c r="B23" s="21">
        <v>7</v>
      </c>
      <c r="C23" s="9"/>
      <c r="D23" s="21">
        <v>1</v>
      </c>
      <c r="E23" s="19">
        <f t="shared" si="1"/>
        <v>8</v>
      </c>
    </row>
    <row r="24" spans="1:5" ht="12.75">
      <c r="A24" s="13" t="s">
        <v>119</v>
      </c>
      <c r="B24" s="21">
        <v>6</v>
      </c>
      <c r="C24" s="21">
        <v>2</v>
      </c>
      <c r="D24" s="9"/>
      <c r="E24" s="19">
        <f t="shared" si="1"/>
        <v>8</v>
      </c>
    </row>
    <row r="25" spans="1:5" ht="12.75">
      <c r="A25" s="13" t="s">
        <v>121</v>
      </c>
      <c r="B25" s="21">
        <v>3</v>
      </c>
      <c r="C25" s="21">
        <v>3</v>
      </c>
      <c r="D25" s="21">
        <v>2</v>
      </c>
      <c r="E25" s="19">
        <f t="shared" si="1"/>
        <v>8</v>
      </c>
    </row>
    <row r="26" spans="1:5" ht="12.75">
      <c r="A26" s="13" t="s">
        <v>0</v>
      </c>
      <c r="B26" s="21">
        <v>5</v>
      </c>
      <c r="C26" s="21">
        <v>2</v>
      </c>
      <c r="D26" s="21">
        <v>1</v>
      </c>
      <c r="E26" s="19">
        <f t="shared" si="1"/>
        <v>8</v>
      </c>
    </row>
    <row r="27" spans="1:5" ht="12.75">
      <c r="A27" s="13" t="s">
        <v>1</v>
      </c>
      <c r="B27" s="21">
        <v>6</v>
      </c>
      <c r="C27" s="21">
        <v>2</v>
      </c>
      <c r="D27" s="9"/>
      <c r="E27" s="19">
        <f t="shared" si="1"/>
        <v>8</v>
      </c>
    </row>
    <row r="28" spans="1:5" ht="13.5" thickBot="1">
      <c r="A28" s="13" t="s">
        <v>2</v>
      </c>
      <c r="B28" s="21">
        <v>7</v>
      </c>
      <c r="C28" s="21">
        <v>1</v>
      </c>
      <c r="D28" s="9"/>
      <c r="E28" s="19">
        <f t="shared" si="1"/>
        <v>8</v>
      </c>
    </row>
    <row r="29" spans="1:5" ht="13.5" thickTop="1">
      <c r="A29" s="22" t="s">
        <v>39</v>
      </c>
      <c r="B29" s="18">
        <f>SUM(B17:B28)</f>
        <v>72</v>
      </c>
      <c r="C29" s="18">
        <f>SUM(C17:C28)</f>
        <v>16</v>
      </c>
      <c r="D29" s="18">
        <f>SUM(D17:D28)</f>
        <v>8</v>
      </c>
      <c r="E29" s="23">
        <f>SUM(E17:E28)</f>
        <v>96</v>
      </c>
    </row>
    <row r="30" spans="1:5" ht="13.5" thickBot="1">
      <c r="A30" s="24" t="s">
        <v>45</v>
      </c>
      <c r="B30" s="9">
        <f>12*12</f>
        <v>144</v>
      </c>
      <c r="C30" s="9">
        <f>12*3</f>
        <v>36</v>
      </c>
      <c r="D30" s="9">
        <v>12</v>
      </c>
      <c r="E30" s="25">
        <f>20*12</f>
        <v>240</v>
      </c>
    </row>
    <row r="31" spans="1:5" ht="15" thickBot="1" thickTop="1">
      <c r="A31" s="26" t="s">
        <v>44</v>
      </c>
      <c r="B31" s="20">
        <f>B30-B29</f>
        <v>72</v>
      </c>
      <c r="C31" s="20">
        <f>C30-C29</f>
        <v>20</v>
      </c>
      <c r="D31" s="20">
        <f>D30-D29</f>
        <v>4</v>
      </c>
      <c r="E31" s="27">
        <f>E30-E29</f>
        <v>144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6"/>
  <sheetViews>
    <sheetView tabSelected="1" workbookViewId="0" topLeftCell="A83">
      <selection activeCell="A87" sqref="A87"/>
    </sheetView>
  </sheetViews>
  <sheetFormatPr defaultColWidth="11.00390625" defaultRowHeight="12.75"/>
  <cols>
    <col min="1" max="1" width="18.25390625" style="0" customWidth="1"/>
    <col min="2" max="2" width="9.00390625" style="0" customWidth="1"/>
    <col min="3" max="3" width="4.00390625" style="0" bestFit="1" customWidth="1"/>
    <col min="4" max="4" width="6.375" style="0" hidden="1" customWidth="1"/>
    <col min="5" max="5" width="8.875" style="0" hidden="1" customWidth="1"/>
    <col min="6" max="6" width="11.75390625" style="0" hidden="1" customWidth="1"/>
    <col min="7" max="7" width="8.00390625" style="6" customWidth="1"/>
    <col min="8" max="8" width="5.75390625" style="0" bestFit="1" customWidth="1"/>
    <col min="9" max="9" width="5.25390625" style="0" bestFit="1" customWidth="1"/>
  </cols>
  <sheetData>
    <row r="2" spans="1:3" ht="12.75">
      <c r="A2" s="1" t="s">
        <v>47</v>
      </c>
      <c r="B2" s="1" t="s">
        <v>48</v>
      </c>
      <c r="C2" s="1" t="s">
        <v>40</v>
      </c>
    </row>
    <row r="3" spans="1:3" ht="12.75">
      <c r="A3" t="s">
        <v>10</v>
      </c>
      <c r="B3">
        <v>38</v>
      </c>
      <c r="C3" t="s">
        <v>42</v>
      </c>
    </row>
    <row r="4" spans="1:3" ht="12.75">
      <c r="A4" t="s">
        <v>153</v>
      </c>
      <c r="B4" s="2">
        <v>47.333333333333336</v>
      </c>
      <c r="C4" t="s">
        <v>41</v>
      </c>
    </row>
    <row r="5" spans="1:3" ht="12.75">
      <c r="A5" t="s">
        <v>100</v>
      </c>
      <c r="B5" s="28">
        <v>75</v>
      </c>
      <c r="C5" t="s">
        <v>292</v>
      </c>
    </row>
    <row r="7" spans="1:9" ht="12.75">
      <c r="A7" s="1" t="s">
        <v>76</v>
      </c>
      <c r="B7" s="1" t="s">
        <v>72</v>
      </c>
      <c r="C7" s="1" t="s">
        <v>40</v>
      </c>
      <c r="D7" s="1" t="s">
        <v>73</v>
      </c>
      <c r="E7" s="1" t="s">
        <v>74</v>
      </c>
      <c r="F7" s="1" t="s">
        <v>77</v>
      </c>
      <c r="G7" s="5" t="s">
        <v>75</v>
      </c>
      <c r="H7" s="5" t="s">
        <v>33</v>
      </c>
      <c r="I7" s="1" t="s">
        <v>43</v>
      </c>
    </row>
    <row r="8" spans="1:9" s="29" customFormat="1" ht="12.75">
      <c r="A8" s="29" t="s">
        <v>267</v>
      </c>
      <c r="B8" s="29" t="s">
        <v>268</v>
      </c>
      <c r="C8" s="29" t="s">
        <v>41</v>
      </c>
      <c r="D8" s="29">
        <v>73</v>
      </c>
      <c r="E8" s="29">
        <v>76</v>
      </c>
      <c r="F8" s="29">
        <v>67</v>
      </c>
      <c r="G8" s="30">
        <f>AVERAGE(D8:F8)</f>
        <v>72</v>
      </c>
      <c r="H8" s="31">
        <f>STDEV(D8:F8)</f>
        <v>4.58257569495584</v>
      </c>
      <c r="I8" s="32">
        <f>G8-$B$4</f>
        <v>24.666666666666664</v>
      </c>
    </row>
    <row r="9" spans="1:9" s="29" customFormat="1" ht="12.75">
      <c r="A9" s="29" t="s">
        <v>276</v>
      </c>
      <c r="B9" s="29" t="s">
        <v>308</v>
      </c>
      <c r="C9" s="29" t="s">
        <v>41</v>
      </c>
      <c r="D9" s="29">
        <v>68</v>
      </c>
      <c r="E9" s="29">
        <v>75</v>
      </c>
      <c r="F9" s="29">
        <v>73</v>
      </c>
      <c r="G9" s="30">
        <f>AVERAGE(D9:F9)</f>
        <v>72</v>
      </c>
      <c r="H9" s="31">
        <f>STDEV(D9:F9)</f>
        <v>3.605551275463989</v>
      </c>
      <c r="I9" s="32">
        <f>G9-$B$4</f>
        <v>24.666666666666664</v>
      </c>
    </row>
    <row r="10" spans="1:9" s="29" customFormat="1" ht="12.75">
      <c r="A10" s="29" t="s">
        <v>232</v>
      </c>
      <c r="B10" s="29" t="s">
        <v>302</v>
      </c>
      <c r="C10" s="29" t="s">
        <v>41</v>
      </c>
      <c r="D10" s="29">
        <v>61</v>
      </c>
      <c r="E10" s="29">
        <v>77</v>
      </c>
      <c r="F10" s="29">
        <v>70</v>
      </c>
      <c r="G10" s="30">
        <f>AVERAGE(D10:F10)</f>
        <v>69.33333333333333</v>
      </c>
      <c r="H10" s="31">
        <f>STDEV(D10:F10)</f>
        <v>8.020806277010644</v>
      </c>
      <c r="I10" s="32">
        <f>G10-$B$4</f>
        <v>21.999999999999993</v>
      </c>
    </row>
    <row r="11" spans="1:9" s="29" customFormat="1" ht="12.75">
      <c r="A11" s="29" t="s">
        <v>288</v>
      </c>
      <c r="B11" s="29" t="s">
        <v>289</v>
      </c>
      <c r="C11" s="29" t="s">
        <v>41</v>
      </c>
      <c r="D11" s="29">
        <v>66</v>
      </c>
      <c r="E11" s="29">
        <v>75</v>
      </c>
      <c r="F11" s="29">
        <v>65</v>
      </c>
      <c r="G11" s="30">
        <f>AVERAGE(D11:F11)</f>
        <v>68.66666666666667</v>
      </c>
      <c r="H11" s="31">
        <f>STDEV(D11:F11)</f>
        <v>5.507570547286102</v>
      </c>
      <c r="I11" s="32">
        <f>G11-$B$4</f>
        <v>21.333333333333336</v>
      </c>
    </row>
    <row r="12" spans="1:9" s="29" customFormat="1" ht="12.75">
      <c r="A12" s="29" t="s">
        <v>279</v>
      </c>
      <c r="B12" s="29" t="s">
        <v>302</v>
      </c>
      <c r="C12" s="29" t="s">
        <v>41</v>
      </c>
      <c r="D12" s="29">
        <v>67</v>
      </c>
      <c r="E12" s="29">
        <v>64</v>
      </c>
      <c r="F12" s="29">
        <v>73</v>
      </c>
      <c r="G12" s="30">
        <f>AVERAGE(D12:F12)</f>
        <v>68</v>
      </c>
      <c r="H12" s="31">
        <f>STDEV(D12:F12)</f>
        <v>4.58257569495584</v>
      </c>
      <c r="I12" s="32">
        <f>G12-$B$4</f>
        <v>20.666666666666664</v>
      </c>
    </row>
    <row r="13" spans="1:9" s="29" customFormat="1" ht="12.75">
      <c r="A13" s="29" t="s">
        <v>226</v>
      </c>
      <c r="B13" s="29" t="s">
        <v>249</v>
      </c>
      <c r="C13" s="29" t="s">
        <v>41</v>
      </c>
      <c r="D13" s="29">
        <v>62</v>
      </c>
      <c r="E13" s="29">
        <v>69</v>
      </c>
      <c r="F13" s="29">
        <v>73</v>
      </c>
      <c r="G13" s="30">
        <f>AVERAGE(D13:F13)</f>
        <v>68</v>
      </c>
      <c r="H13" s="31">
        <f>STDEV(D13:F13)</f>
        <v>5.5677643628300215</v>
      </c>
      <c r="I13" s="32">
        <f>G13-$B$4</f>
        <v>20.666666666666664</v>
      </c>
    </row>
    <row r="14" spans="1:9" s="29" customFormat="1" ht="12.75">
      <c r="A14" s="29" t="s">
        <v>218</v>
      </c>
      <c r="B14" s="29" t="s">
        <v>219</v>
      </c>
      <c r="C14" s="29" t="s">
        <v>41</v>
      </c>
      <c r="D14" s="29">
        <v>63</v>
      </c>
      <c r="E14" s="29">
        <v>65</v>
      </c>
      <c r="F14" s="29">
        <v>72</v>
      </c>
      <c r="G14" s="30">
        <f>AVERAGE(D14:F14)</f>
        <v>66.66666666666667</v>
      </c>
      <c r="H14" s="31">
        <f>STDEV(D14:F14)</f>
        <v>4.725815626252608</v>
      </c>
      <c r="I14" s="32">
        <f>G14-$B$4</f>
        <v>19.333333333333336</v>
      </c>
    </row>
    <row r="15" spans="1:9" s="33" customFormat="1" ht="12.75">
      <c r="A15" s="33" t="s">
        <v>207</v>
      </c>
      <c r="B15" s="33" t="s">
        <v>238</v>
      </c>
      <c r="C15" s="33" t="s">
        <v>42</v>
      </c>
      <c r="D15" s="33">
        <v>53</v>
      </c>
      <c r="E15" s="33">
        <v>62</v>
      </c>
      <c r="F15" s="33">
        <v>56</v>
      </c>
      <c r="G15" s="34">
        <f>AVERAGE(D15:F15)</f>
        <v>57</v>
      </c>
      <c r="H15" s="35">
        <f>STDEV(D15:F15)</f>
        <v>4.58257569495584</v>
      </c>
      <c r="I15" s="36">
        <f>G15-$B$3</f>
        <v>19</v>
      </c>
    </row>
    <row r="16" spans="1:9" s="29" customFormat="1" ht="12.75">
      <c r="A16" s="29" t="s">
        <v>282</v>
      </c>
      <c r="B16" s="29" t="s">
        <v>300</v>
      </c>
      <c r="C16" s="29" t="s">
        <v>41</v>
      </c>
      <c r="D16" s="29">
        <v>67</v>
      </c>
      <c r="E16" s="29">
        <v>63</v>
      </c>
      <c r="F16" s="29">
        <v>67</v>
      </c>
      <c r="G16" s="30">
        <f>AVERAGE(D16:F16)</f>
        <v>65.66666666666667</v>
      </c>
      <c r="H16" s="31">
        <f>STDEV(D16:F16)</f>
        <v>2.3094010767585034</v>
      </c>
      <c r="I16" s="32">
        <f>G16-$B$4</f>
        <v>18.333333333333336</v>
      </c>
    </row>
    <row r="17" spans="1:9" s="29" customFormat="1" ht="12.75">
      <c r="A17" s="29" t="s">
        <v>194</v>
      </c>
      <c r="B17" s="29" t="s">
        <v>255</v>
      </c>
      <c r="C17" s="29" t="s">
        <v>42</v>
      </c>
      <c r="D17" s="29">
        <v>55</v>
      </c>
      <c r="E17" s="29">
        <v>53</v>
      </c>
      <c r="F17" s="29">
        <v>61</v>
      </c>
      <c r="G17" s="30">
        <f>AVERAGE(D17:F17)</f>
        <v>56.333333333333336</v>
      </c>
      <c r="H17" s="31">
        <f>STDEV(D17:F17)</f>
        <v>4.163331998932266</v>
      </c>
      <c r="I17" s="32">
        <f>G17-$B$3</f>
        <v>18.333333333333336</v>
      </c>
    </row>
    <row r="18" spans="1:9" s="29" customFormat="1" ht="12.75">
      <c r="A18" s="29" t="s">
        <v>197</v>
      </c>
      <c r="B18" s="29" t="s">
        <v>260</v>
      </c>
      <c r="C18" s="29" t="s">
        <v>41</v>
      </c>
      <c r="D18" s="29">
        <v>54</v>
      </c>
      <c r="E18" s="29">
        <v>64</v>
      </c>
      <c r="F18" s="29">
        <v>77</v>
      </c>
      <c r="G18" s="30">
        <f>AVERAGE(D18:F18)</f>
        <v>65</v>
      </c>
      <c r="H18" s="31">
        <f>STDEV(D18:F18)</f>
        <v>11.532562594670797</v>
      </c>
      <c r="I18" s="32">
        <f>G18-$B$4</f>
        <v>17.666666666666664</v>
      </c>
    </row>
    <row r="19" spans="1:9" s="33" customFormat="1" ht="12.75">
      <c r="A19" s="33" t="s">
        <v>202</v>
      </c>
      <c r="B19" s="33" t="s">
        <v>251</v>
      </c>
      <c r="C19" s="33" t="s">
        <v>42</v>
      </c>
      <c r="D19" s="33">
        <v>54</v>
      </c>
      <c r="E19" s="33">
        <v>52</v>
      </c>
      <c r="F19" s="33">
        <v>61</v>
      </c>
      <c r="G19" s="34">
        <f>AVERAGE(D19:F19)</f>
        <v>55.666666666666664</v>
      </c>
      <c r="H19" s="35">
        <f>STDEV(D19:F19)</f>
        <v>4.725815626252609</v>
      </c>
      <c r="I19" s="36">
        <f>G19-$B$3</f>
        <v>17.666666666666664</v>
      </c>
    </row>
    <row r="20" spans="1:9" s="29" customFormat="1" ht="12.75">
      <c r="A20" s="29" t="s">
        <v>173</v>
      </c>
      <c r="B20" s="29" t="s">
        <v>308</v>
      </c>
      <c r="C20" s="29" t="s">
        <v>42</v>
      </c>
      <c r="D20" s="29">
        <v>48</v>
      </c>
      <c r="E20" s="29">
        <v>59</v>
      </c>
      <c r="F20" s="29">
        <v>58</v>
      </c>
      <c r="G20" s="30">
        <f>AVERAGE(D20:F20)</f>
        <v>55</v>
      </c>
      <c r="H20" s="31">
        <f>STDEV(D20:F20)</f>
        <v>6.082762530298219</v>
      </c>
      <c r="I20" s="32">
        <f>G20-$B$3</f>
        <v>17</v>
      </c>
    </row>
    <row r="21" spans="1:9" s="29" customFormat="1" ht="12.75">
      <c r="A21" s="29" t="s">
        <v>216</v>
      </c>
      <c r="B21" s="29" t="s">
        <v>317</v>
      </c>
      <c r="C21" s="29" t="s">
        <v>41</v>
      </c>
      <c r="D21" s="29">
        <v>65</v>
      </c>
      <c r="E21" s="29">
        <v>63</v>
      </c>
      <c r="F21" s="29">
        <v>65</v>
      </c>
      <c r="G21" s="30">
        <f>AVERAGE(D21:F21)</f>
        <v>64.33333333333333</v>
      </c>
      <c r="H21" s="31">
        <f>STDEV(D21:F21)</f>
        <v>1.1547005383792517</v>
      </c>
      <c r="I21" s="32">
        <f>G21-$B$4</f>
        <v>16.999999999999993</v>
      </c>
    </row>
    <row r="22" spans="1:9" s="29" customFormat="1" ht="12.75">
      <c r="A22" s="29" t="s">
        <v>184</v>
      </c>
      <c r="B22" s="29" t="s">
        <v>266</v>
      </c>
      <c r="C22" s="29" t="s">
        <v>41</v>
      </c>
      <c r="D22" s="29">
        <v>56</v>
      </c>
      <c r="E22" s="29">
        <v>65</v>
      </c>
      <c r="F22" s="29">
        <v>71</v>
      </c>
      <c r="G22" s="30">
        <f>AVERAGE(D22:F22)</f>
        <v>64</v>
      </c>
      <c r="H22" s="31">
        <f>STDEV(D22:F22)</f>
        <v>7.54983443527075</v>
      </c>
      <c r="I22" s="32">
        <f>G22-$B$4</f>
        <v>16.666666666666664</v>
      </c>
    </row>
    <row r="23" spans="1:9" s="29" customFormat="1" ht="12.75">
      <c r="A23" s="29" t="s">
        <v>211</v>
      </c>
      <c r="B23" s="29" t="s">
        <v>255</v>
      </c>
      <c r="C23" s="29" t="s">
        <v>41</v>
      </c>
      <c r="D23" s="29">
        <v>51</v>
      </c>
      <c r="E23" s="29">
        <v>78</v>
      </c>
      <c r="F23" s="29">
        <v>63</v>
      </c>
      <c r="G23" s="30">
        <f>AVERAGE(D23:F23)</f>
        <v>64</v>
      </c>
      <c r="H23" s="31">
        <f>STDEV(D23:F23)</f>
        <v>13.527749258468683</v>
      </c>
      <c r="I23" s="32">
        <f>G23-$B$4</f>
        <v>16.666666666666664</v>
      </c>
    </row>
    <row r="24" spans="1:9" s="29" customFormat="1" ht="12.75">
      <c r="A24" s="29" t="s">
        <v>233</v>
      </c>
      <c r="B24" s="29" t="s">
        <v>268</v>
      </c>
      <c r="C24" s="29" t="s">
        <v>41</v>
      </c>
      <c r="D24" s="29">
        <v>61</v>
      </c>
      <c r="E24" s="29">
        <v>68</v>
      </c>
      <c r="F24" s="29">
        <v>61</v>
      </c>
      <c r="G24" s="30">
        <f>AVERAGE(D24:F24)</f>
        <v>63.333333333333336</v>
      </c>
      <c r="H24" s="31">
        <f>STDEV(D24:F24)</f>
        <v>4.041451884327381</v>
      </c>
      <c r="I24" s="32">
        <f>G24-$B$4</f>
        <v>16</v>
      </c>
    </row>
    <row r="25" spans="1:9" s="29" customFormat="1" ht="12.75">
      <c r="A25" s="29" t="s">
        <v>239</v>
      </c>
      <c r="B25" s="29" t="s">
        <v>238</v>
      </c>
      <c r="C25" s="29" t="s">
        <v>41</v>
      </c>
      <c r="D25" s="29">
        <v>59</v>
      </c>
      <c r="E25" s="29">
        <v>61</v>
      </c>
      <c r="F25" s="29">
        <v>70</v>
      </c>
      <c r="G25" s="30">
        <f>AVERAGE(D25:F25)</f>
        <v>63.333333333333336</v>
      </c>
      <c r="H25" s="31">
        <f>STDEV(D25:F25)</f>
        <v>5.8594652770823155</v>
      </c>
      <c r="I25" s="32">
        <f>G25-$B$4</f>
        <v>16</v>
      </c>
    </row>
    <row r="26" spans="1:9" s="29" customFormat="1" ht="12.75">
      <c r="A26" s="29" t="s">
        <v>188</v>
      </c>
      <c r="B26" s="29" t="s">
        <v>284</v>
      </c>
      <c r="C26" s="29" t="s">
        <v>41</v>
      </c>
      <c r="D26" s="29">
        <v>55</v>
      </c>
      <c r="E26" s="29">
        <v>65</v>
      </c>
      <c r="F26" s="29">
        <v>70</v>
      </c>
      <c r="G26" s="30">
        <f>AVERAGE(D26:F26)</f>
        <v>63.333333333333336</v>
      </c>
      <c r="H26" s="31">
        <f>STDEV(D26:F26)</f>
        <v>7.637626158259733</v>
      </c>
      <c r="I26" s="32">
        <f>G26-$B$4</f>
        <v>16</v>
      </c>
    </row>
    <row r="27" spans="1:9" s="29" customFormat="1" ht="12.75">
      <c r="A27" s="29" t="s">
        <v>214</v>
      </c>
      <c r="B27" s="29" t="s">
        <v>294</v>
      </c>
      <c r="C27" s="29" t="s">
        <v>41</v>
      </c>
      <c r="D27" s="29">
        <v>65</v>
      </c>
      <c r="E27" s="29">
        <v>69</v>
      </c>
      <c r="F27" s="29">
        <v>54</v>
      </c>
      <c r="G27" s="30">
        <f>AVERAGE(D27:F27)</f>
        <v>62.666666666666664</v>
      </c>
      <c r="H27" s="31">
        <f>STDEV(D27:F27)</f>
        <v>7.767453465154029</v>
      </c>
      <c r="I27" s="32">
        <f>G27-$B$4</f>
        <v>15.333333333333329</v>
      </c>
    </row>
    <row r="28" spans="1:9" s="33" customFormat="1" ht="12.75">
      <c r="A28" s="33" t="s">
        <v>223</v>
      </c>
      <c r="B28" s="33" t="s">
        <v>249</v>
      </c>
      <c r="C28" s="33" t="s">
        <v>41</v>
      </c>
      <c r="D28" s="33">
        <v>63</v>
      </c>
      <c r="E28" s="33">
        <v>65</v>
      </c>
      <c r="F28" s="33">
        <v>60</v>
      </c>
      <c r="G28" s="34">
        <f>AVERAGE(D28:F28)</f>
        <v>62.666666666666664</v>
      </c>
      <c r="H28" s="35">
        <f>STDEV(D28:F28)</f>
        <v>2.516611478423583</v>
      </c>
      <c r="I28" s="36">
        <f>G28-$B$4</f>
        <v>15.333333333333329</v>
      </c>
    </row>
    <row r="29" spans="1:9" s="29" customFormat="1" ht="12.75">
      <c r="A29" s="29" t="s">
        <v>240</v>
      </c>
      <c r="B29" s="29" t="s">
        <v>253</v>
      </c>
      <c r="C29" s="29" t="s">
        <v>41</v>
      </c>
      <c r="D29" s="29">
        <v>58</v>
      </c>
      <c r="E29" s="29">
        <v>62</v>
      </c>
      <c r="F29" s="29">
        <v>68</v>
      </c>
      <c r="G29" s="30">
        <f>AVERAGE(D29:F29)</f>
        <v>62.666666666666664</v>
      </c>
      <c r="H29" s="31">
        <f>STDEV(D29:F29)</f>
        <v>5.033222956847167</v>
      </c>
      <c r="I29" s="32">
        <f>G29-$B$4</f>
        <v>15.333333333333329</v>
      </c>
    </row>
    <row r="30" spans="1:9" s="29" customFormat="1" ht="12.75">
      <c r="A30" s="29" t="s">
        <v>245</v>
      </c>
      <c r="B30" s="29" t="s">
        <v>262</v>
      </c>
      <c r="C30" s="29" t="s">
        <v>41</v>
      </c>
      <c r="D30" s="29">
        <v>57</v>
      </c>
      <c r="E30" s="29">
        <v>69</v>
      </c>
      <c r="F30" s="29">
        <v>62</v>
      </c>
      <c r="G30" s="30">
        <f>AVERAGE(D30:F30)</f>
        <v>62.666666666666664</v>
      </c>
      <c r="H30" s="31">
        <f>STDEV(D30:F30)</f>
        <v>6.027713773341708</v>
      </c>
      <c r="I30" s="32">
        <f>G30-$B$4</f>
        <v>15.333333333333329</v>
      </c>
    </row>
    <row r="31" spans="1:9" s="29" customFormat="1" ht="12.75">
      <c r="A31" s="29" t="s">
        <v>231</v>
      </c>
      <c r="B31" s="29" t="s">
        <v>219</v>
      </c>
      <c r="C31" s="29" t="s">
        <v>41</v>
      </c>
      <c r="D31" s="29">
        <v>61</v>
      </c>
      <c r="E31" s="29">
        <v>64</v>
      </c>
      <c r="F31" s="29">
        <v>61</v>
      </c>
      <c r="G31" s="30">
        <f>AVERAGE(D31:F31)</f>
        <v>62</v>
      </c>
      <c r="H31" s="31">
        <f>STDEV(D31:F31)</f>
        <v>1.7320508075688772</v>
      </c>
      <c r="I31" s="32">
        <f>G31-$B$4</f>
        <v>14.666666666666664</v>
      </c>
    </row>
    <row r="32" spans="1:9" s="29" customFormat="1" ht="12.75">
      <c r="A32" s="29" t="s">
        <v>246</v>
      </c>
      <c r="B32" s="29" t="s">
        <v>302</v>
      </c>
      <c r="C32" s="29" t="s">
        <v>41</v>
      </c>
      <c r="D32" s="29">
        <v>57</v>
      </c>
      <c r="E32" s="29">
        <v>64</v>
      </c>
      <c r="F32" s="29">
        <v>65</v>
      </c>
      <c r="G32" s="30">
        <f>AVERAGE(D32:F32)</f>
        <v>62</v>
      </c>
      <c r="H32" s="31">
        <f>STDEV(D32:F32)</f>
        <v>4.358898943540674</v>
      </c>
      <c r="I32" s="32">
        <f>G32-$B$4</f>
        <v>14.666666666666664</v>
      </c>
    </row>
    <row r="33" spans="1:9" s="29" customFormat="1" ht="12.75">
      <c r="A33" s="29" t="s">
        <v>190</v>
      </c>
      <c r="B33" s="29" t="s">
        <v>262</v>
      </c>
      <c r="C33" s="29" t="s">
        <v>41</v>
      </c>
      <c r="D33" s="29">
        <v>55</v>
      </c>
      <c r="E33" s="29">
        <v>65</v>
      </c>
      <c r="F33" s="29">
        <v>65</v>
      </c>
      <c r="G33" s="30">
        <f>AVERAGE(D33:F33)</f>
        <v>61.666666666666664</v>
      </c>
      <c r="H33" s="31">
        <f>STDEV(D33:F33)</f>
        <v>5.773502691896258</v>
      </c>
      <c r="I33" s="32">
        <f>G33-$B$4</f>
        <v>14.333333333333329</v>
      </c>
    </row>
    <row r="34" spans="1:9" s="29" customFormat="1" ht="12.75">
      <c r="A34" s="29" t="s">
        <v>183</v>
      </c>
      <c r="B34" s="29" t="s">
        <v>323</v>
      </c>
      <c r="C34" s="29" t="s">
        <v>41</v>
      </c>
      <c r="D34" s="29">
        <v>56</v>
      </c>
      <c r="E34" s="29">
        <v>57</v>
      </c>
      <c r="F34" s="29">
        <v>70</v>
      </c>
      <c r="G34" s="30">
        <f>AVERAGE(D34:F34)</f>
        <v>61</v>
      </c>
      <c r="H34" s="31">
        <f>STDEV(D34:F34)</f>
        <v>7.810249675906654</v>
      </c>
      <c r="I34" s="32">
        <f>G34-$B$4</f>
        <v>13.666666666666664</v>
      </c>
    </row>
    <row r="35" spans="1:9" s="29" customFormat="1" ht="12.75">
      <c r="A35" s="29" t="s">
        <v>126</v>
      </c>
      <c r="B35" s="29" t="s">
        <v>253</v>
      </c>
      <c r="C35" s="29" t="s">
        <v>42</v>
      </c>
      <c r="D35" s="29">
        <v>46</v>
      </c>
      <c r="E35" s="29">
        <v>57</v>
      </c>
      <c r="F35" s="29">
        <v>48</v>
      </c>
      <c r="G35" s="30">
        <f>AVERAGE(D35:F35)</f>
        <v>50.333333333333336</v>
      </c>
      <c r="H35" s="31">
        <f>STDEV(D35:F35)</f>
        <v>5.8594652770823155</v>
      </c>
      <c r="I35" s="32">
        <f>G35-$B$3</f>
        <v>12.333333333333336</v>
      </c>
    </row>
    <row r="36" spans="1:9" s="29" customFormat="1" ht="12.75">
      <c r="A36" s="29" t="s">
        <v>209</v>
      </c>
      <c r="B36" s="29" t="s">
        <v>238</v>
      </c>
      <c r="C36" s="29" t="s">
        <v>41</v>
      </c>
      <c r="D36" s="29">
        <v>52</v>
      </c>
      <c r="E36" s="29">
        <v>65</v>
      </c>
      <c r="F36" s="29">
        <v>60</v>
      </c>
      <c r="G36" s="30">
        <f>AVERAGE(D36:F36)</f>
        <v>59</v>
      </c>
      <c r="H36" s="31">
        <f>STDEV(D36:F36)</f>
        <v>6.557438524302</v>
      </c>
      <c r="I36" s="32">
        <f>G36-$B$4</f>
        <v>11.666666666666664</v>
      </c>
    </row>
    <row r="37" spans="1:9" s="33" customFormat="1" ht="12.75">
      <c r="A37" s="33" t="s">
        <v>244</v>
      </c>
      <c r="B37" s="33" t="s">
        <v>298</v>
      </c>
      <c r="C37" s="33" t="s">
        <v>41</v>
      </c>
      <c r="D37" s="33">
        <v>57</v>
      </c>
      <c r="E37" s="33">
        <v>63</v>
      </c>
      <c r="F37" s="33">
        <v>56</v>
      </c>
      <c r="G37" s="34">
        <f>AVERAGE(D37:F37)</f>
        <v>58.666666666666664</v>
      </c>
      <c r="H37" s="35">
        <f>STDEV(D37:F37)</f>
        <v>3.785938897200183</v>
      </c>
      <c r="I37" s="36">
        <f>G37-$B$4</f>
        <v>11.333333333333329</v>
      </c>
    </row>
    <row r="38" spans="1:9" s="29" customFormat="1" ht="12.75">
      <c r="A38" s="29" t="s">
        <v>290</v>
      </c>
      <c r="B38" s="29" t="s">
        <v>291</v>
      </c>
      <c r="C38" s="29" t="s">
        <v>41</v>
      </c>
      <c r="D38" s="29">
        <v>65</v>
      </c>
      <c r="E38" s="29">
        <v>55</v>
      </c>
      <c r="F38" s="29">
        <v>54</v>
      </c>
      <c r="G38" s="30">
        <f>AVERAGE(D38:F38)</f>
        <v>58</v>
      </c>
      <c r="H38" s="31">
        <f>STDEV(D38:F38)</f>
        <v>6.082762530298219</v>
      </c>
      <c r="I38" s="32">
        <f>G38-$B$4</f>
        <v>10.666666666666664</v>
      </c>
    </row>
    <row r="39" spans="1:9" s="29" customFormat="1" ht="12.75">
      <c r="A39" s="29" t="s">
        <v>243</v>
      </c>
      <c r="B39" s="29" t="s">
        <v>298</v>
      </c>
      <c r="C39" s="29" t="s">
        <v>41</v>
      </c>
      <c r="D39" s="29">
        <v>58</v>
      </c>
      <c r="E39" s="29">
        <v>61</v>
      </c>
      <c r="F39" s="29">
        <v>55</v>
      </c>
      <c r="G39" s="30">
        <f>AVERAGE(D39:F39)</f>
        <v>58</v>
      </c>
      <c r="H39" s="31">
        <f>STDEV(D39:F39)</f>
        <v>3</v>
      </c>
      <c r="I39" s="32">
        <f>G39-$B$4</f>
        <v>10.666666666666664</v>
      </c>
    </row>
    <row r="40" spans="1:9" s="29" customFormat="1" ht="12.75">
      <c r="A40" s="29" t="s">
        <v>125</v>
      </c>
      <c r="B40" s="29" t="s">
        <v>291</v>
      </c>
      <c r="C40" s="29" t="s">
        <v>41</v>
      </c>
      <c r="D40" s="29">
        <v>46</v>
      </c>
      <c r="E40" s="29">
        <v>68</v>
      </c>
      <c r="F40" s="29">
        <v>60</v>
      </c>
      <c r="G40" s="30">
        <f>AVERAGE(D40:F40)</f>
        <v>58</v>
      </c>
      <c r="H40" s="31">
        <f>STDEV(D40:F40)</f>
        <v>11.135528725660043</v>
      </c>
      <c r="I40" s="32">
        <f>G40-$B$4</f>
        <v>10.666666666666664</v>
      </c>
    </row>
    <row r="41" spans="1:9" s="33" customFormat="1" ht="12.75">
      <c r="A41" s="33" t="s">
        <v>199</v>
      </c>
      <c r="B41" s="33" t="s">
        <v>284</v>
      </c>
      <c r="C41" s="33" t="s">
        <v>41</v>
      </c>
      <c r="D41" s="33">
        <v>54</v>
      </c>
      <c r="E41" s="33">
        <v>64</v>
      </c>
      <c r="F41" s="33">
        <v>55</v>
      </c>
      <c r="G41" s="34">
        <f>AVERAGE(D41:F41)</f>
        <v>57.666666666666664</v>
      </c>
      <c r="H41" s="35">
        <f>STDEV(D41:F41)</f>
        <v>5.507570547286102</v>
      </c>
      <c r="I41" s="36">
        <f>G41-$B$4</f>
        <v>10.333333333333329</v>
      </c>
    </row>
    <row r="42" spans="1:9" s="29" customFormat="1" ht="12.75">
      <c r="A42" s="29" t="s">
        <v>191</v>
      </c>
      <c r="B42" s="29" t="s">
        <v>323</v>
      </c>
      <c r="C42" s="29" t="s">
        <v>41</v>
      </c>
      <c r="D42" s="29">
        <v>55</v>
      </c>
      <c r="E42" s="29">
        <v>57</v>
      </c>
      <c r="F42" s="29">
        <v>60</v>
      </c>
      <c r="G42" s="30">
        <f>AVERAGE(D42:F42)</f>
        <v>57.333333333333336</v>
      </c>
      <c r="H42" s="31">
        <f>STDEV(D42:F42)</f>
        <v>2.516611478423583</v>
      </c>
      <c r="I42" s="32">
        <f>G42-$B$4</f>
        <v>10</v>
      </c>
    </row>
    <row r="43" spans="1:9" s="33" customFormat="1" ht="12.75">
      <c r="A43" s="33" t="s">
        <v>150</v>
      </c>
      <c r="B43" s="33" t="s">
        <v>294</v>
      </c>
      <c r="C43" s="33" t="s">
        <v>42</v>
      </c>
      <c r="D43" s="33">
        <v>42</v>
      </c>
      <c r="E43" s="33">
        <v>47</v>
      </c>
      <c r="F43" s="33">
        <v>55</v>
      </c>
      <c r="G43" s="34">
        <f>AVERAGE(D43:F43)</f>
        <v>48</v>
      </c>
      <c r="H43" s="35">
        <f>STDEV(D43:F43)</f>
        <v>6.557438524302</v>
      </c>
      <c r="I43" s="36">
        <f>G43-$B$3</f>
        <v>10</v>
      </c>
    </row>
    <row r="44" spans="1:9" s="29" customFormat="1" ht="12.75">
      <c r="A44" s="29" t="s">
        <v>185</v>
      </c>
      <c r="B44" s="29" t="s">
        <v>260</v>
      </c>
      <c r="C44" s="29" t="s">
        <v>41</v>
      </c>
      <c r="D44" s="29">
        <v>56</v>
      </c>
      <c r="E44" s="29">
        <v>63</v>
      </c>
      <c r="F44" s="29">
        <v>52</v>
      </c>
      <c r="G44" s="30">
        <f>AVERAGE(D44:F44)</f>
        <v>57</v>
      </c>
      <c r="H44" s="31">
        <f>STDEV(D44:F44)</f>
        <v>5.5677643628300215</v>
      </c>
      <c r="I44" s="32">
        <f>G44-$B$4</f>
        <v>9.666666666666664</v>
      </c>
    </row>
    <row r="45" spans="1:9" s="29" customFormat="1" ht="12.75">
      <c r="A45" s="29" t="s">
        <v>213</v>
      </c>
      <c r="B45" s="29" t="s">
        <v>332</v>
      </c>
      <c r="C45" s="29" t="s">
        <v>41</v>
      </c>
      <c r="D45" s="29">
        <v>51</v>
      </c>
      <c r="E45" s="29">
        <v>62</v>
      </c>
      <c r="F45" s="29">
        <v>58</v>
      </c>
      <c r="G45" s="30">
        <f>AVERAGE(D45:F45)</f>
        <v>57</v>
      </c>
      <c r="H45" s="31">
        <f>STDEV(D45:F45)</f>
        <v>5.5677643628300215</v>
      </c>
      <c r="I45" s="32">
        <f>G45-$B$4</f>
        <v>9.666666666666664</v>
      </c>
    </row>
    <row r="46" spans="1:9" s="29" customFormat="1" ht="12.75">
      <c r="A46" s="29" t="s">
        <v>136</v>
      </c>
      <c r="B46" s="29" t="s">
        <v>289</v>
      </c>
      <c r="C46" s="29" t="s">
        <v>42</v>
      </c>
      <c r="D46" s="29">
        <v>44</v>
      </c>
      <c r="E46" s="29">
        <v>51</v>
      </c>
      <c r="F46" s="29">
        <v>48</v>
      </c>
      <c r="G46" s="30">
        <f>AVERAGE(D46:F46)</f>
        <v>47.666666666666664</v>
      </c>
      <c r="H46" s="31">
        <f>STDEV(D46:F46)</f>
        <v>3.5118845842842465</v>
      </c>
      <c r="I46" s="32">
        <f>G46-$B$3</f>
        <v>9.666666666666664</v>
      </c>
    </row>
    <row r="47" spans="1:9" s="29" customFormat="1" ht="12.75">
      <c r="A47" s="29" t="s">
        <v>198</v>
      </c>
      <c r="B47" s="29" t="s">
        <v>260</v>
      </c>
      <c r="C47" s="29" t="s">
        <v>41</v>
      </c>
      <c r="D47" s="29">
        <v>54</v>
      </c>
      <c r="E47" s="29">
        <v>61</v>
      </c>
      <c r="F47" s="29">
        <v>55</v>
      </c>
      <c r="G47" s="30">
        <f>AVERAGE(D47:F47)</f>
        <v>56.666666666666664</v>
      </c>
      <c r="H47" s="31">
        <f>STDEV(D47:F47)</f>
        <v>3.785938897200183</v>
      </c>
      <c r="I47" s="32">
        <f>G47-$B$4</f>
        <v>9.333333333333329</v>
      </c>
    </row>
    <row r="48" spans="1:9" s="29" customFormat="1" ht="12.75">
      <c r="A48" s="29" t="s">
        <v>205</v>
      </c>
      <c r="B48" s="29" t="s">
        <v>291</v>
      </c>
      <c r="C48" s="29" t="s">
        <v>41</v>
      </c>
      <c r="D48" s="29">
        <v>53</v>
      </c>
      <c r="E48" s="29">
        <v>59</v>
      </c>
      <c r="F48" s="29">
        <v>58</v>
      </c>
      <c r="G48" s="30">
        <f>AVERAGE(D48:F48)</f>
        <v>56.666666666666664</v>
      </c>
      <c r="H48" s="31">
        <f>STDEV(D48:F48)</f>
        <v>3.2145502536643185</v>
      </c>
      <c r="I48" s="32">
        <f>G48-$B$4</f>
        <v>9.333333333333329</v>
      </c>
    </row>
    <row r="49" spans="1:9" s="29" customFormat="1" ht="12.75">
      <c r="A49" s="29" t="s">
        <v>15</v>
      </c>
      <c r="B49" s="29" t="s">
        <v>253</v>
      </c>
      <c r="C49" s="29" t="s">
        <v>41</v>
      </c>
      <c r="E49" s="29">
        <v>59</v>
      </c>
      <c r="F49" s="29">
        <v>54</v>
      </c>
      <c r="G49" s="30">
        <f>AVERAGE(D49:F49)</f>
        <v>56.5</v>
      </c>
      <c r="H49" s="31">
        <f>STDEV(D49:F49)</f>
        <v>3.5355339059327378</v>
      </c>
      <c r="I49" s="32">
        <f>G49-$B$4</f>
        <v>9.166666666666664</v>
      </c>
    </row>
    <row r="50" spans="1:9" s="29" customFormat="1" ht="12.75">
      <c r="A50" s="29" t="s">
        <v>55</v>
      </c>
      <c r="B50" s="29" t="s">
        <v>311</v>
      </c>
      <c r="C50" s="29" t="s">
        <v>42</v>
      </c>
      <c r="D50" s="29">
        <v>42</v>
      </c>
      <c r="E50" s="29">
        <v>54</v>
      </c>
      <c r="F50" s="29">
        <v>45</v>
      </c>
      <c r="G50" s="30">
        <f>AVERAGE(D50:F50)</f>
        <v>47</v>
      </c>
      <c r="H50" s="31">
        <f>STDEV(D50:F50)</f>
        <v>6.244997998398398</v>
      </c>
      <c r="I50" s="32">
        <f>G50-$B$3</f>
        <v>9</v>
      </c>
    </row>
    <row r="51" spans="1:9" s="29" customFormat="1" ht="12.75">
      <c r="A51" s="29" t="s">
        <v>208</v>
      </c>
      <c r="B51" s="29" t="s">
        <v>260</v>
      </c>
      <c r="C51" s="29" t="s">
        <v>41</v>
      </c>
      <c r="D51" s="29">
        <v>52</v>
      </c>
      <c r="E51" s="29">
        <v>58</v>
      </c>
      <c r="F51" s="29">
        <v>58</v>
      </c>
      <c r="G51" s="30">
        <f>AVERAGE(D51:F51)</f>
        <v>56</v>
      </c>
      <c r="H51" s="31">
        <f>STDEV(D51:F51)</f>
        <v>3.4641016151377544</v>
      </c>
      <c r="I51" s="32">
        <f>G51-$B$4</f>
        <v>8.666666666666664</v>
      </c>
    </row>
    <row r="52" spans="1:9" s="33" customFormat="1" ht="12.75">
      <c r="A52" s="33" t="s">
        <v>242</v>
      </c>
      <c r="B52" s="33" t="s">
        <v>294</v>
      </c>
      <c r="C52" s="33" t="s">
        <v>41</v>
      </c>
      <c r="D52" s="33">
        <v>58</v>
      </c>
      <c r="E52" s="33">
        <v>59</v>
      </c>
      <c r="F52" s="33">
        <v>50</v>
      </c>
      <c r="G52" s="34">
        <f>AVERAGE(D52:F52)</f>
        <v>55.666666666666664</v>
      </c>
      <c r="H52" s="35">
        <f>STDEV(D52:F52)</f>
        <v>4.932882862316248</v>
      </c>
      <c r="I52" s="36">
        <f>G52-$B$4</f>
        <v>8.333333333333329</v>
      </c>
    </row>
    <row r="53" spans="1:9" s="29" customFormat="1" ht="12.75">
      <c r="A53" s="29" t="s">
        <v>177</v>
      </c>
      <c r="B53" s="29" t="s">
        <v>278</v>
      </c>
      <c r="C53" s="29" t="s">
        <v>41</v>
      </c>
      <c r="D53" s="29">
        <v>47</v>
      </c>
      <c r="E53" s="29">
        <v>53</v>
      </c>
      <c r="F53" s="29">
        <v>67</v>
      </c>
      <c r="G53" s="30">
        <f>AVERAGE(D53:F53)</f>
        <v>55.666666666666664</v>
      </c>
      <c r="H53" s="31">
        <f>STDEV(D53:F53)</f>
        <v>10.263202878893768</v>
      </c>
      <c r="I53" s="32">
        <f>G53-$B$4</f>
        <v>8.333333333333329</v>
      </c>
    </row>
    <row r="54" spans="1:9" s="29" customFormat="1" ht="12.75">
      <c r="A54" s="29" t="s">
        <v>179</v>
      </c>
      <c r="B54" s="29" t="s">
        <v>332</v>
      </c>
      <c r="C54" s="29" t="s">
        <v>41</v>
      </c>
      <c r="D54" s="29">
        <v>47</v>
      </c>
      <c r="E54" s="29">
        <v>54</v>
      </c>
      <c r="F54" s="29">
        <v>65</v>
      </c>
      <c r="G54" s="30">
        <f>AVERAGE(D54:F54)</f>
        <v>55.333333333333336</v>
      </c>
      <c r="H54" s="31">
        <f>STDEV(D54:F54)</f>
        <v>9.073771725877467</v>
      </c>
      <c r="I54" s="32">
        <f>G54-$B$4</f>
        <v>8</v>
      </c>
    </row>
    <row r="55" spans="1:9" s="29" customFormat="1" ht="12.75">
      <c r="A55" s="29" t="s">
        <v>192</v>
      </c>
      <c r="B55" s="29" t="s">
        <v>315</v>
      </c>
      <c r="C55" s="29" t="s">
        <v>41</v>
      </c>
      <c r="D55" s="29">
        <v>55</v>
      </c>
      <c r="E55" s="29">
        <v>54</v>
      </c>
      <c r="F55" s="29">
        <v>56</v>
      </c>
      <c r="G55" s="30">
        <f>AVERAGE(D55:F55)</f>
        <v>55</v>
      </c>
      <c r="H55" s="31">
        <f>STDEV(D55:F55)</f>
        <v>1</v>
      </c>
      <c r="I55" s="32">
        <f>G55-$B$4</f>
        <v>7.666666666666664</v>
      </c>
    </row>
    <row r="56" spans="1:9" s="29" customFormat="1" ht="12.75">
      <c r="A56" s="29" t="s">
        <v>141</v>
      </c>
      <c r="B56" s="29" t="s">
        <v>332</v>
      </c>
      <c r="C56" s="29" t="s">
        <v>42</v>
      </c>
      <c r="D56" s="29">
        <v>43</v>
      </c>
      <c r="E56" s="29">
        <v>47</v>
      </c>
      <c r="F56" s="29">
        <v>47</v>
      </c>
      <c r="G56" s="30">
        <f>AVERAGE(D56:F56)</f>
        <v>45.666666666666664</v>
      </c>
      <c r="H56" s="31">
        <f>STDEV(D56:F56)</f>
        <v>2.309401076758503</v>
      </c>
      <c r="I56" s="32">
        <f>G56-$B$3</f>
        <v>7.666666666666664</v>
      </c>
    </row>
    <row r="57" spans="1:9" s="29" customFormat="1" ht="12.75">
      <c r="A57" s="29" t="s">
        <v>46</v>
      </c>
      <c r="B57" s="29" t="s">
        <v>251</v>
      </c>
      <c r="C57" s="29" t="s">
        <v>42</v>
      </c>
      <c r="E57" s="29">
        <v>50</v>
      </c>
      <c r="F57" s="29">
        <v>40</v>
      </c>
      <c r="G57" s="30">
        <f>AVERAGE(D57:F57)</f>
        <v>45</v>
      </c>
      <c r="H57" s="31">
        <f>STDEV(D57:F57)</f>
        <v>7.0710678118654755</v>
      </c>
      <c r="I57" s="32">
        <f>G57-$B$3</f>
        <v>7</v>
      </c>
    </row>
    <row r="58" spans="1:9" s="29" customFormat="1" ht="12.75">
      <c r="A58" s="29" t="s">
        <v>53</v>
      </c>
      <c r="B58" s="29" t="s">
        <v>249</v>
      </c>
      <c r="C58" s="29" t="s">
        <v>42</v>
      </c>
      <c r="E58" s="29">
        <v>41</v>
      </c>
      <c r="F58" s="29">
        <v>49</v>
      </c>
      <c r="G58" s="30">
        <f>AVERAGE(D58:F58)</f>
        <v>45</v>
      </c>
      <c r="H58" s="31">
        <f>STDEV(D58:F58)</f>
        <v>5.656854249492381</v>
      </c>
      <c r="I58" s="32">
        <f>G58-$B$3</f>
        <v>7</v>
      </c>
    </row>
    <row r="59" spans="1:9" s="29" customFormat="1" ht="12.75">
      <c r="A59" s="29" t="s">
        <v>175</v>
      </c>
      <c r="B59" s="29" t="s">
        <v>302</v>
      </c>
      <c r="C59" s="29" t="s">
        <v>41</v>
      </c>
      <c r="D59" s="29">
        <v>47</v>
      </c>
      <c r="E59" s="29">
        <v>59</v>
      </c>
      <c r="F59" s="29">
        <v>56</v>
      </c>
      <c r="G59" s="30">
        <f>AVERAGE(D59:F59)</f>
        <v>54</v>
      </c>
      <c r="H59" s="31">
        <f>STDEV(D59:F59)</f>
        <v>6.244997998398398</v>
      </c>
      <c r="I59" s="32">
        <f>G59-$B$4</f>
        <v>6.666666666666664</v>
      </c>
    </row>
    <row r="60" spans="1:9" s="29" customFormat="1" ht="12.75">
      <c r="A60" s="29" t="s">
        <v>201</v>
      </c>
      <c r="B60" s="29" t="s">
        <v>289</v>
      </c>
      <c r="C60" s="29" t="s">
        <v>41</v>
      </c>
      <c r="D60" s="29">
        <v>54</v>
      </c>
      <c r="E60" s="29">
        <v>59</v>
      </c>
      <c r="F60" s="29">
        <v>48</v>
      </c>
      <c r="G60" s="30">
        <f>AVERAGE(D60:F60)</f>
        <v>53.666666666666664</v>
      </c>
      <c r="H60" s="31">
        <f>STDEV(D60:F60)</f>
        <v>5.507570547286102</v>
      </c>
      <c r="I60" s="32">
        <f>G60-$B$4</f>
        <v>6.333333333333329</v>
      </c>
    </row>
    <row r="61" spans="1:9" s="29" customFormat="1" ht="12.75">
      <c r="A61" s="29" t="s">
        <v>172</v>
      </c>
      <c r="B61" s="29" t="s">
        <v>219</v>
      </c>
      <c r="C61" s="29" t="s">
        <v>41</v>
      </c>
      <c r="D61" s="29">
        <v>48</v>
      </c>
      <c r="E61" s="29">
        <v>57</v>
      </c>
      <c r="F61" s="29">
        <v>56</v>
      </c>
      <c r="G61" s="30">
        <f>AVERAGE(D61:F61)</f>
        <v>53.666666666666664</v>
      </c>
      <c r="H61" s="31">
        <f>STDEV(D61:F61)</f>
        <v>4.932882862316248</v>
      </c>
      <c r="I61" s="32">
        <f>G61-$B$4</f>
        <v>6.333333333333329</v>
      </c>
    </row>
    <row r="62" spans="1:9" s="33" customFormat="1" ht="12.75">
      <c r="A62" s="33" t="s">
        <v>103</v>
      </c>
      <c r="B62" s="33" t="s">
        <v>323</v>
      </c>
      <c r="C62" s="33" t="s">
        <v>292</v>
      </c>
      <c r="D62" s="33">
        <v>59</v>
      </c>
      <c r="F62" s="33">
        <f>(21*2)+(2*3)</f>
        <v>48</v>
      </c>
      <c r="G62" s="34">
        <f>AVERAGE(D62:F62)</f>
        <v>53.5</v>
      </c>
      <c r="H62" s="35">
        <f>STDEV(D62:F62)</f>
        <v>7.7781745930520225</v>
      </c>
      <c r="I62" s="36">
        <f>G62-$B$5</f>
        <v>-21.5</v>
      </c>
    </row>
    <row r="63" spans="1:9" s="29" customFormat="1" ht="12.75">
      <c r="A63" s="29" t="s">
        <v>169</v>
      </c>
      <c r="B63" s="29" t="s">
        <v>291</v>
      </c>
      <c r="C63" s="29" t="s">
        <v>41</v>
      </c>
      <c r="D63" s="29">
        <v>48</v>
      </c>
      <c r="E63" s="29">
        <v>55</v>
      </c>
      <c r="F63" s="29">
        <v>57</v>
      </c>
      <c r="G63" s="30">
        <f>AVERAGE(D63:F63)</f>
        <v>53.333333333333336</v>
      </c>
      <c r="H63" s="31">
        <f>STDEV(D63:F63)</f>
        <v>4.725815626252609</v>
      </c>
      <c r="I63" s="32">
        <f>G63-$B$4</f>
        <v>6</v>
      </c>
    </row>
    <row r="64" spans="1:9" s="29" customFormat="1" ht="12.75">
      <c r="A64" s="29" t="s">
        <v>132</v>
      </c>
      <c r="B64" s="29" t="s">
        <v>249</v>
      </c>
      <c r="C64" s="29" t="s">
        <v>41</v>
      </c>
      <c r="D64" s="29">
        <v>44</v>
      </c>
      <c r="E64" s="29">
        <v>61</v>
      </c>
      <c r="F64" s="29">
        <v>55</v>
      </c>
      <c r="G64" s="30">
        <f>AVERAGE(D64:F64)</f>
        <v>53.333333333333336</v>
      </c>
      <c r="H64" s="31">
        <f>STDEV(D64:F64)</f>
        <v>8.621678104251709</v>
      </c>
      <c r="I64" s="32">
        <f>G64-$B$4</f>
        <v>6</v>
      </c>
    </row>
    <row r="65" spans="1:9" s="29" customFormat="1" ht="12.75">
      <c r="A65" s="29" t="s">
        <v>50</v>
      </c>
      <c r="B65" s="29" t="s">
        <v>311</v>
      </c>
      <c r="C65" s="29" t="s">
        <v>42</v>
      </c>
      <c r="E65" s="29">
        <v>45</v>
      </c>
      <c r="F65" s="29">
        <v>43</v>
      </c>
      <c r="G65" s="30">
        <f>AVERAGE(D65:F65)</f>
        <v>44</v>
      </c>
      <c r="H65" s="31">
        <f>STDEV(D65:F65)</f>
        <v>1.4142135623730951</v>
      </c>
      <c r="I65" s="32">
        <f>G65-$B$3</f>
        <v>6</v>
      </c>
    </row>
    <row r="66" spans="1:9" s="29" customFormat="1" ht="12.75">
      <c r="A66" s="29" t="s">
        <v>152</v>
      </c>
      <c r="B66" s="29" t="s">
        <v>260</v>
      </c>
      <c r="C66" s="29" t="s">
        <v>41</v>
      </c>
      <c r="D66" s="29">
        <v>51</v>
      </c>
      <c r="E66" s="29">
        <v>49</v>
      </c>
      <c r="F66" s="29">
        <v>57</v>
      </c>
      <c r="G66" s="30">
        <f>AVERAGE(D66:F66)</f>
        <v>52.333333333333336</v>
      </c>
      <c r="H66" s="31">
        <f>STDEV(D66:F66)</f>
        <v>4.163331998932266</v>
      </c>
      <c r="I66" s="32">
        <f>G66-$B$4</f>
        <v>5</v>
      </c>
    </row>
    <row r="67" spans="1:9" s="29" customFormat="1" ht="12.75">
      <c r="A67" s="29" t="s">
        <v>161</v>
      </c>
      <c r="B67" s="29" t="s">
        <v>315</v>
      </c>
      <c r="C67" s="29" t="s">
        <v>41</v>
      </c>
      <c r="D67" s="29">
        <v>49</v>
      </c>
      <c r="E67" s="29">
        <v>56</v>
      </c>
      <c r="F67" s="29">
        <v>52</v>
      </c>
      <c r="G67" s="30">
        <f>AVERAGE(D67:F67)</f>
        <v>52.333333333333336</v>
      </c>
      <c r="H67" s="31">
        <f>STDEV(D67:F67)</f>
        <v>3.5118845842842465</v>
      </c>
      <c r="I67" s="32">
        <f>G67-$B$4</f>
        <v>5</v>
      </c>
    </row>
    <row r="68" spans="1:9" s="29" customFormat="1" ht="12.75">
      <c r="A68" s="29" t="s">
        <v>212</v>
      </c>
      <c r="B68" s="29" t="s">
        <v>296</v>
      </c>
      <c r="C68" s="29" t="s">
        <v>41</v>
      </c>
      <c r="D68" s="29">
        <v>51</v>
      </c>
      <c r="E68" s="29">
        <v>64</v>
      </c>
      <c r="F68" s="29">
        <v>41</v>
      </c>
      <c r="G68" s="30">
        <f>AVERAGE(D68:F68)</f>
        <v>52</v>
      </c>
      <c r="H68" s="31">
        <f>STDEV(D68:F68)</f>
        <v>11.532562594670797</v>
      </c>
      <c r="I68" s="32">
        <f>G68-$B$4</f>
        <v>4.666666666666664</v>
      </c>
    </row>
    <row r="69" spans="1:9" s="29" customFormat="1" ht="12.75">
      <c r="A69" s="29" t="s">
        <v>157</v>
      </c>
      <c r="B69" s="29" t="s">
        <v>268</v>
      </c>
      <c r="C69" s="29" t="s">
        <v>41</v>
      </c>
      <c r="D69" s="29">
        <v>50</v>
      </c>
      <c r="E69" s="29">
        <v>47</v>
      </c>
      <c r="F69" s="29">
        <v>58</v>
      </c>
      <c r="G69" s="30">
        <f>AVERAGE(D69:F69)</f>
        <v>51.666666666666664</v>
      </c>
      <c r="H69" s="31">
        <f>STDEV(D69:F69)</f>
        <v>5.686240703077327</v>
      </c>
      <c r="I69" s="32">
        <f>G69-$B$4</f>
        <v>4.333333333333329</v>
      </c>
    </row>
    <row r="70" spans="1:9" s="29" customFormat="1" ht="12.75">
      <c r="A70" s="29" t="s">
        <v>176</v>
      </c>
      <c r="B70" s="29" t="s">
        <v>289</v>
      </c>
      <c r="C70" s="29" t="s">
        <v>41</v>
      </c>
      <c r="D70" s="29">
        <v>47</v>
      </c>
      <c r="E70" s="29">
        <v>53</v>
      </c>
      <c r="F70" s="29">
        <v>55</v>
      </c>
      <c r="G70" s="30">
        <f>AVERAGE(D70:F70)</f>
        <v>51.666666666666664</v>
      </c>
      <c r="H70" s="31">
        <f>STDEV(D70:F70)</f>
        <v>4.163331998932266</v>
      </c>
      <c r="I70" s="32">
        <f>G70-$B$4</f>
        <v>4.333333333333329</v>
      </c>
    </row>
    <row r="71" spans="1:9" s="29" customFormat="1" ht="12.75">
      <c r="A71" s="29" t="s">
        <v>189</v>
      </c>
      <c r="B71" s="29" t="s">
        <v>300</v>
      </c>
      <c r="C71" s="29" t="s">
        <v>41</v>
      </c>
      <c r="D71" s="29">
        <v>55</v>
      </c>
      <c r="E71" s="29">
        <v>46</v>
      </c>
      <c r="F71" s="29">
        <v>53</v>
      </c>
      <c r="G71" s="30">
        <f>AVERAGE(D71:F71)</f>
        <v>51.333333333333336</v>
      </c>
      <c r="H71" s="31">
        <f>STDEV(D71:F71)</f>
        <v>4.725815626252609</v>
      </c>
      <c r="I71" s="32">
        <f>G71-$B$4</f>
        <v>4</v>
      </c>
    </row>
    <row r="72" spans="1:9" s="33" customFormat="1" ht="12.75">
      <c r="A72" s="33" t="s">
        <v>210</v>
      </c>
      <c r="B72" s="33" t="s">
        <v>294</v>
      </c>
      <c r="C72" s="33" t="s">
        <v>41</v>
      </c>
      <c r="D72" s="33">
        <v>51</v>
      </c>
      <c r="E72" s="33">
        <v>55</v>
      </c>
      <c r="F72" s="33">
        <v>48</v>
      </c>
      <c r="G72" s="34">
        <f>AVERAGE(D72:F72)</f>
        <v>51.333333333333336</v>
      </c>
      <c r="H72" s="35">
        <f>STDEV(D72:F72)</f>
        <v>3.511884584284246</v>
      </c>
      <c r="I72" s="36">
        <f>G72-$B$4</f>
        <v>4</v>
      </c>
    </row>
    <row r="73" spans="1:9" s="29" customFormat="1" ht="12.75">
      <c r="A73" s="29" t="s">
        <v>162</v>
      </c>
      <c r="B73" s="29" t="s">
        <v>264</v>
      </c>
      <c r="C73" s="29" t="s">
        <v>41</v>
      </c>
      <c r="D73" s="29">
        <v>49</v>
      </c>
      <c r="E73" s="29">
        <v>55</v>
      </c>
      <c r="F73" s="29">
        <v>50</v>
      </c>
      <c r="G73" s="30">
        <f>AVERAGE(D73:F73)</f>
        <v>51.333333333333336</v>
      </c>
      <c r="H73" s="31">
        <f>STDEV(D73:F73)</f>
        <v>3.2145502536643185</v>
      </c>
      <c r="I73" s="32">
        <f>G73-$B$4</f>
        <v>4</v>
      </c>
    </row>
    <row r="74" spans="1:9" s="29" customFormat="1" ht="12.75">
      <c r="A74" s="29" t="s">
        <v>128</v>
      </c>
      <c r="B74" s="29" t="s">
        <v>296</v>
      </c>
      <c r="C74" s="29" t="s">
        <v>41</v>
      </c>
      <c r="D74" s="29">
        <v>45</v>
      </c>
      <c r="E74" s="29">
        <v>54</v>
      </c>
      <c r="F74" s="29">
        <v>55</v>
      </c>
      <c r="G74" s="30">
        <f>AVERAGE(D74:F74)</f>
        <v>51.333333333333336</v>
      </c>
      <c r="H74" s="31">
        <f>STDEV(D74:F74)</f>
        <v>5.507570547286102</v>
      </c>
      <c r="I74" s="32">
        <f>G74-$B$4</f>
        <v>4</v>
      </c>
    </row>
    <row r="75" spans="1:9" s="29" customFormat="1" ht="12.75">
      <c r="A75" s="29" t="s">
        <v>52</v>
      </c>
      <c r="B75" s="29" t="s">
        <v>266</v>
      </c>
      <c r="C75" s="29" t="s">
        <v>42</v>
      </c>
      <c r="E75" s="29">
        <v>42</v>
      </c>
      <c r="F75" s="29">
        <v>41</v>
      </c>
      <c r="G75" s="30">
        <f>AVERAGE(D75:F75)</f>
        <v>41.5</v>
      </c>
      <c r="H75" s="31">
        <f>STDEV(D75:F75)</f>
        <v>0.7071067811865476</v>
      </c>
      <c r="I75" s="32">
        <f>G75-$B$3</f>
        <v>3.5</v>
      </c>
    </row>
    <row r="76" spans="1:9" s="29" customFormat="1" ht="12.75">
      <c r="A76" s="29" t="s">
        <v>85</v>
      </c>
      <c r="B76" s="29" t="s">
        <v>291</v>
      </c>
      <c r="C76" s="29" t="s">
        <v>292</v>
      </c>
      <c r="D76" s="29">
        <v>70</v>
      </c>
      <c r="F76" s="29">
        <f>(37*2)+(4*3)</f>
        <v>86</v>
      </c>
      <c r="G76" s="30">
        <f>AVERAGE(D76:F76)</f>
        <v>78</v>
      </c>
      <c r="H76" s="31">
        <f>STDEV(D76:F76)</f>
        <v>11.313708498984761</v>
      </c>
      <c r="I76" s="32">
        <f>G76-$B$5</f>
        <v>3</v>
      </c>
    </row>
    <row r="77" spans="1:9" s="29" customFormat="1" ht="12.75">
      <c r="A77" s="29" t="s">
        <v>174</v>
      </c>
      <c r="B77" s="29" t="s">
        <v>262</v>
      </c>
      <c r="C77" s="29" t="s">
        <v>41</v>
      </c>
      <c r="D77" s="29">
        <v>47</v>
      </c>
      <c r="E77" s="29">
        <v>55</v>
      </c>
      <c r="F77" s="29">
        <v>49</v>
      </c>
      <c r="G77" s="30">
        <f>AVERAGE(D77:F77)</f>
        <v>50.333333333333336</v>
      </c>
      <c r="H77" s="31">
        <f>STDEV(D77:F77)</f>
        <v>4.163331998932266</v>
      </c>
      <c r="I77" s="32">
        <f>G77-$B$4</f>
        <v>3</v>
      </c>
    </row>
    <row r="78" spans="1:9" s="29" customFormat="1" ht="12.75">
      <c r="A78" s="29" t="s">
        <v>147</v>
      </c>
      <c r="B78" s="29" t="s">
        <v>266</v>
      </c>
      <c r="C78" s="29" t="s">
        <v>41</v>
      </c>
      <c r="D78" s="29">
        <v>42</v>
      </c>
      <c r="E78" s="29">
        <v>57</v>
      </c>
      <c r="F78" s="29">
        <v>52</v>
      </c>
      <c r="G78" s="30">
        <f>AVERAGE(D78:F78)</f>
        <v>50.333333333333336</v>
      </c>
      <c r="H78" s="31">
        <f>STDEV(D78:F78)</f>
        <v>7.637626158259733</v>
      </c>
      <c r="I78" s="32">
        <f>G78-$B$4</f>
        <v>3</v>
      </c>
    </row>
    <row r="79" spans="1:9" s="33" customFormat="1" ht="12.75">
      <c r="A79" s="33" t="s">
        <v>160</v>
      </c>
      <c r="B79" s="33" t="s">
        <v>300</v>
      </c>
      <c r="C79" s="33" t="s">
        <v>41</v>
      </c>
      <c r="D79" s="33">
        <v>49</v>
      </c>
      <c r="E79" s="33">
        <v>49</v>
      </c>
      <c r="F79" s="33">
        <v>52</v>
      </c>
      <c r="G79" s="34">
        <f>AVERAGE(D79:F79)</f>
        <v>50</v>
      </c>
      <c r="H79" s="35">
        <f>STDEV(D79:F79)</f>
        <v>1.7320508075688772</v>
      </c>
      <c r="I79" s="36">
        <f>G79-$B$4</f>
        <v>2.6666666666666643</v>
      </c>
    </row>
    <row r="80" spans="1:9" s="33" customFormat="1" ht="12.75">
      <c r="A80" s="33" t="s">
        <v>167</v>
      </c>
      <c r="B80" s="33" t="s">
        <v>219</v>
      </c>
      <c r="C80" s="33" t="s">
        <v>41</v>
      </c>
      <c r="D80" s="33">
        <v>48</v>
      </c>
      <c r="E80" s="33">
        <v>47</v>
      </c>
      <c r="F80" s="33">
        <v>55</v>
      </c>
      <c r="G80" s="34">
        <f>AVERAGE(D80:F80)</f>
        <v>50</v>
      </c>
      <c r="H80" s="35">
        <f>STDEV(D80:F80)</f>
        <v>4.358898943540674</v>
      </c>
      <c r="I80" s="36">
        <f>G80-$B$4</f>
        <v>2.6666666666666643</v>
      </c>
    </row>
    <row r="81" spans="1:9" s="29" customFormat="1" ht="12.75">
      <c r="A81" s="29" t="s">
        <v>64</v>
      </c>
      <c r="B81" s="29" t="s">
        <v>326</v>
      </c>
      <c r="C81" s="29" t="s">
        <v>42</v>
      </c>
      <c r="D81" s="29">
        <v>41</v>
      </c>
      <c r="E81" s="29">
        <v>47</v>
      </c>
      <c r="F81" s="29">
        <v>33</v>
      </c>
      <c r="G81" s="30">
        <f>AVERAGE(D81:F81)</f>
        <v>40.333333333333336</v>
      </c>
      <c r="H81" s="31">
        <f>STDEV(D81:F81)</f>
        <v>7.023769168568493</v>
      </c>
      <c r="I81" s="32">
        <f>G81-$B$3</f>
        <v>2.3333333333333357</v>
      </c>
    </row>
    <row r="82" spans="1:9" s="29" customFormat="1" ht="12.75">
      <c r="A82" s="29" t="s">
        <v>70</v>
      </c>
      <c r="B82" s="29" t="s">
        <v>291</v>
      </c>
      <c r="C82" s="29" t="s">
        <v>42</v>
      </c>
      <c r="D82" s="29">
        <v>40</v>
      </c>
      <c r="E82" s="29">
        <v>36</v>
      </c>
      <c r="F82" s="29">
        <v>45</v>
      </c>
      <c r="G82" s="30">
        <f>AVERAGE(D82:F82)</f>
        <v>40.333333333333336</v>
      </c>
      <c r="H82" s="31">
        <f>STDEV(D82:F82)</f>
        <v>4.509249752822894</v>
      </c>
      <c r="I82" s="32">
        <f>G82-$B$3</f>
        <v>2.3333333333333357</v>
      </c>
    </row>
    <row r="83" spans="1:9" ht="12.75">
      <c r="A83" t="s">
        <v>200</v>
      </c>
      <c r="B83" t="s">
        <v>289</v>
      </c>
      <c r="C83" t="s">
        <v>41</v>
      </c>
      <c r="D83">
        <v>54</v>
      </c>
      <c r="E83">
        <v>45</v>
      </c>
      <c r="F83">
        <v>50</v>
      </c>
      <c r="G83" s="7">
        <f>AVERAGE(D83:F83)</f>
        <v>49.666666666666664</v>
      </c>
      <c r="H83" s="3">
        <f>STDEV(D83:F83)</f>
        <v>4.509249752822894</v>
      </c>
      <c r="I83" s="2">
        <f>G83-$B$4</f>
        <v>2.3333333333333286</v>
      </c>
    </row>
    <row r="84" spans="1:9" ht="12.75">
      <c r="A84" t="s">
        <v>165</v>
      </c>
      <c r="B84" t="s">
        <v>311</v>
      </c>
      <c r="C84" t="s">
        <v>41</v>
      </c>
      <c r="D84">
        <v>49</v>
      </c>
      <c r="E84">
        <v>50</v>
      </c>
      <c r="F84">
        <v>50</v>
      </c>
      <c r="G84" s="7">
        <f>AVERAGE(D84:F84)</f>
        <v>49.666666666666664</v>
      </c>
      <c r="H84" s="3">
        <f>STDEV(D84:F84)</f>
        <v>0.5773502691896258</v>
      </c>
      <c r="I84" s="2">
        <f>G84-$B$4</f>
        <v>2.3333333333333286</v>
      </c>
    </row>
    <row r="85" spans="1:9" s="29" customFormat="1" ht="12.75">
      <c r="A85" s="29" t="s">
        <v>166</v>
      </c>
      <c r="B85" s="29" t="s">
        <v>253</v>
      </c>
      <c r="C85" s="29" t="s">
        <v>41</v>
      </c>
      <c r="D85" s="29">
        <v>49</v>
      </c>
      <c r="E85" s="29">
        <v>55</v>
      </c>
      <c r="F85" s="29">
        <v>45</v>
      </c>
      <c r="G85" s="30">
        <f>AVERAGE(D85:F85)</f>
        <v>49.666666666666664</v>
      </c>
      <c r="H85" s="31">
        <f>STDEV(D85:F85)</f>
        <v>5.033222956847167</v>
      </c>
      <c r="I85" s="32">
        <f>G85-$B$4</f>
        <v>2.3333333333333286</v>
      </c>
    </row>
    <row r="86" spans="1:9" s="29" customFormat="1" ht="12.75">
      <c r="A86" s="29" t="s">
        <v>171</v>
      </c>
      <c r="B86" s="29" t="s">
        <v>253</v>
      </c>
      <c r="C86" s="29" t="s">
        <v>41</v>
      </c>
      <c r="D86" s="29">
        <v>48</v>
      </c>
      <c r="E86" s="29">
        <v>56</v>
      </c>
      <c r="F86" s="29">
        <v>45</v>
      </c>
      <c r="G86" s="30">
        <f>AVERAGE(D86:F86)</f>
        <v>49.666666666666664</v>
      </c>
      <c r="H86" s="31">
        <f>STDEV(D86:F86)</f>
        <v>5.686240703077327</v>
      </c>
      <c r="I86" s="32">
        <f>G86-$B$4</f>
        <v>2.3333333333333286</v>
      </c>
    </row>
    <row r="87" spans="1:9" s="33" customFormat="1" ht="12.75">
      <c r="A87" s="33" t="s">
        <v>91</v>
      </c>
      <c r="B87" s="33" t="s">
        <v>317</v>
      </c>
      <c r="C87" s="33" t="s">
        <v>292</v>
      </c>
      <c r="D87" s="33">
        <v>66</v>
      </c>
      <c r="F87" s="33">
        <f>(35*2)+(6*3)</f>
        <v>88</v>
      </c>
      <c r="G87" s="34">
        <f>AVERAGE(D87:F87)</f>
        <v>77</v>
      </c>
      <c r="H87" s="35">
        <f>STDEV(D87:F87)</f>
        <v>15.556349186104045</v>
      </c>
      <c r="I87" s="36">
        <f>G87-$B$5</f>
        <v>2</v>
      </c>
    </row>
    <row r="88" spans="1:9" s="29" customFormat="1" ht="12.75">
      <c r="A88" s="29" t="s">
        <v>204</v>
      </c>
      <c r="B88" s="29" t="s">
        <v>219</v>
      </c>
      <c r="C88" s="29" t="s">
        <v>41</v>
      </c>
      <c r="D88" s="29">
        <v>53</v>
      </c>
      <c r="E88" s="29">
        <v>52</v>
      </c>
      <c r="F88" s="29">
        <v>43</v>
      </c>
      <c r="G88" s="30">
        <f>AVERAGE(D88:F88)</f>
        <v>49.333333333333336</v>
      </c>
      <c r="H88" s="31">
        <f>STDEV(D88:F88)</f>
        <v>5.507570547286102</v>
      </c>
      <c r="I88" s="32">
        <f>G88-$B$4</f>
        <v>2</v>
      </c>
    </row>
    <row r="89" spans="1:9" ht="12.75">
      <c r="A89" t="s">
        <v>142</v>
      </c>
      <c r="B89" t="s">
        <v>251</v>
      </c>
      <c r="C89" t="s">
        <v>41</v>
      </c>
      <c r="D89">
        <v>43</v>
      </c>
      <c r="E89">
        <v>54</v>
      </c>
      <c r="F89">
        <v>51</v>
      </c>
      <c r="G89" s="7">
        <f>AVERAGE(D89:F89)</f>
        <v>49.333333333333336</v>
      </c>
      <c r="H89" s="3">
        <f>STDEV(D89:F89)</f>
        <v>5.686240703077327</v>
      </c>
      <c r="I89" s="2">
        <f>G89-$B$4</f>
        <v>2</v>
      </c>
    </row>
    <row r="90" spans="1:9" s="29" customFormat="1" ht="12.75">
      <c r="A90" s="29" t="s">
        <v>63</v>
      </c>
      <c r="B90" s="29" t="s">
        <v>264</v>
      </c>
      <c r="C90" s="29" t="s">
        <v>42</v>
      </c>
      <c r="D90" s="29">
        <v>41</v>
      </c>
      <c r="E90" s="29">
        <v>41</v>
      </c>
      <c r="F90" s="29">
        <v>38</v>
      </c>
      <c r="G90" s="30">
        <f>AVERAGE(D90:F90)</f>
        <v>40</v>
      </c>
      <c r="H90" s="31">
        <f>STDEV(D90:F90)</f>
        <v>1.7320508075688772</v>
      </c>
      <c r="I90" s="32">
        <f>G90-$B$3</f>
        <v>2</v>
      </c>
    </row>
    <row r="91" spans="1:9" s="29" customFormat="1" ht="12.75">
      <c r="A91" s="29" t="s">
        <v>27</v>
      </c>
      <c r="B91" s="29" t="s">
        <v>317</v>
      </c>
      <c r="C91" s="29" t="s">
        <v>42</v>
      </c>
      <c r="E91" s="29">
        <v>52</v>
      </c>
      <c r="F91" s="29">
        <v>27</v>
      </c>
      <c r="G91" s="30">
        <f>AVERAGE(D91:F91)</f>
        <v>39.5</v>
      </c>
      <c r="H91" s="31">
        <f>STDEV(D91:F91)</f>
        <v>17.67766952966369</v>
      </c>
      <c r="I91" s="32">
        <f>G91-$B$3</f>
        <v>1.5</v>
      </c>
    </row>
    <row r="92" spans="1:9" s="29" customFormat="1" ht="12.75">
      <c r="A92" s="29" t="s">
        <v>241</v>
      </c>
      <c r="B92" s="29" t="s">
        <v>294</v>
      </c>
      <c r="C92" s="29" t="s">
        <v>41</v>
      </c>
      <c r="D92" s="29">
        <v>58</v>
      </c>
      <c r="E92" s="29">
        <v>35</v>
      </c>
      <c r="F92" s="29">
        <v>53</v>
      </c>
      <c r="G92" s="30">
        <f>AVERAGE(D92:F92)</f>
        <v>48.666666666666664</v>
      </c>
      <c r="H92" s="31">
        <f>STDEV(D92:F92)</f>
        <v>12.096831541082702</v>
      </c>
      <c r="I92" s="32">
        <f>G92-$B$4</f>
        <v>1.3333333333333286</v>
      </c>
    </row>
    <row r="93" spans="1:9" ht="12.75">
      <c r="A93" t="s">
        <v>61</v>
      </c>
      <c r="B93" t="s">
        <v>278</v>
      </c>
      <c r="C93" t="s">
        <v>41</v>
      </c>
      <c r="D93">
        <v>41</v>
      </c>
      <c r="E93">
        <v>51</v>
      </c>
      <c r="F93">
        <v>54</v>
      </c>
      <c r="G93" s="7">
        <f>AVERAGE(D93:F93)</f>
        <v>48.666666666666664</v>
      </c>
      <c r="H93" s="3">
        <f>STDEV(D93:F93)</f>
        <v>6.8068592855540455</v>
      </c>
      <c r="I93" s="2">
        <f>G93-$B$4</f>
        <v>1.3333333333333286</v>
      </c>
    </row>
    <row r="94" spans="1:9" s="29" customFormat="1" ht="12.75">
      <c r="A94" s="29" t="s">
        <v>163</v>
      </c>
      <c r="B94" s="29" t="s">
        <v>251</v>
      </c>
      <c r="C94" s="29" t="s">
        <v>41</v>
      </c>
      <c r="D94" s="29">
        <v>49</v>
      </c>
      <c r="E94" s="29">
        <v>50</v>
      </c>
      <c r="F94" s="29">
        <v>46</v>
      </c>
      <c r="G94" s="30">
        <f>AVERAGE(D94:F94)</f>
        <v>48.333333333333336</v>
      </c>
      <c r="H94" s="31">
        <f>STDEV(D94:F94)</f>
        <v>2.0816659994661326</v>
      </c>
      <c r="I94" s="32">
        <f>G94-$B$4</f>
        <v>1</v>
      </c>
    </row>
    <row r="95" spans="1:9" s="29" customFormat="1" ht="12.75">
      <c r="A95" s="29" t="s">
        <v>6</v>
      </c>
      <c r="B95" s="29" t="s">
        <v>304</v>
      </c>
      <c r="C95" s="29" t="s">
        <v>42</v>
      </c>
      <c r="E95" s="29">
        <v>45</v>
      </c>
      <c r="F95" s="29">
        <v>33</v>
      </c>
      <c r="G95" s="30">
        <f>AVERAGE(D95:F95)</f>
        <v>39</v>
      </c>
      <c r="H95" s="31">
        <f>STDEV(D95:F95)</f>
        <v>8.48528137423857</v>
      </c>
      <c r="I95" s="32">
        <f>G95-$B$3</f>
        <v>1</v>
      </c>
    </row>
    <row r="96" spans="1:9" ht="12.75">
      <c r="A96" t="s">
        <v>51</v>
      </c>
      <c r="B96" t="s">
        <v>262</v>
      </c>
      <c r="C96" t="s">
        <v>42</v>
      </c>
      <c r="E96">
        <v>44</v>
      </c>
      <c r="F96">
        <v>34</v>
      </c>
      <c r="G96" s="7">
        <f>AVERAGE(D96:F96)</f>
        <v>39</v>
      </c>
      <c r="H96" s="3">
        <f>STDEV(D96:F96)</f>
        <v>7.0710678118654755</v>
      </c>
      <c r="I96" s="2">
        <f>G96-$B$3</f>
        <v>1</v>
      </c>
    </row>
    <row r="97" spans="1:9" s="29" customFormat="1" ht="12.75">
      <c r="A97" s="29" t="s">
        <v>90</v>
      </c>
      <c r="B97" s="29" t="s">
        <v>298</v>
      </c>
      <c r="C97" s="29" t="s">
        <v>292</v>
      </c>
      <c r="D97" s="29">
        <v>72</v>
      </c>
      <c r="F97" s="29">
        <f>(35*2)+(3*3)</f>
        <v>79</v>
      </c>
      <c r="G97" s="30">
        <f>AVERAGE(D97:F97)</f>
        <v>75.5</v>
      </c>
      <c r="H97" s="31">
        <f>STDEV(D97:F97)</f>
        <v>4.949747468305833</v>
      </c>
      <c r="I97" s="32">
        <f>G97-$B$5</f>
        <v>0.5</v>
      </c>
    </row>
    <row r="98" spans="1:9" ht="12.75">
      <c r="A98" t="s">
        <v>168</v>
      </c>
      <c r="B98" t="s">
        <v>302</v>
      </c>
      <c r="C98" t="s">
        <v>41</v>
      </c>
      <c r="D98">
        <v>48</v>
      </c>
      <c r="E98">
        <v>44</v>
      </c>
      <c r="F98">
        <v>51</v>
      </c>
      <c r="G98" s="7">
        <f>AVERAGE(D98:F98)</f>
        <v>47.666666666666664</v>
      </c>
      <c r="H98" s="3">
        <f>STDEV(D98:F98)</f>
        <v>3.511884584284246</v>
      </c>
      <c r="I98" s="2">
        <f>G98-$B$4</f>
        <v>0.3333333333333286</v>
      </c>
    </row>
    <row r="99" spans="1:9" s="29" customFormat="1" ht="12.75">
      <c r="A99" s="29" t="s">
        <v>180</v>
      </c>
      <c r="B99" s="29" t="s">
        <v>323</v>
      </c>
      <c r="C99" s="29" t="s">
        <v>41</v>
      </c>
      <c r="D99" s="29">
        <v>47</v>
      </c>
      <c r="E99" s="29">
        <v>55</v>
      </c>
      <c r="F99" s="29">
        <v>41</v>
      </c>
      <c r="G99" s="30">
        <f>AVERAGE(D99:F99)</f>
        <v>47.666666666666664</v>
      </c>
      <c r="H99" s="31">
        <f>STDEV(D99:F99)</f>
        <v>7.023769168568493</v>
      </c>
      <c r="I99" s="32">
        <f>G99-$B$4</f>
        <v>0.3333333333333286</v>
      </c>
    </row>
    <row r="100" spans="1:9" s="29" customFormat="1" ht="12.75">
      <c r="A100" s="29" t="s">
        <v>62</v>
      </c>
      <c r="B100" s="29" t="s">
        <v>262</v>
      </c>
      <c r="C100" s="29" t="s">
        <v>41</v>
      </c>
      <c r="D100" s="29">
        <v>41</v>
      </c>
      <c r="E100" s="29">
        <v>42</v>
      </c>
      <c r="F100" s="29">
        <v>60</v>
      </c>
      <c r="G100" s="30">
        <f>AVERAGE(D100:F100)</f>
        <v>47.666666666666664</v>
      </c>
      <c r="H100" s="31">
        <f>STDEV(D100:F100)</f>
        <v>10.692676621563628</v>
      </c>
      <c r="I100" s="32">
        <f>G100-$B$4</f>
        <v>0.3333333333333286</v>
      </c>
    </row>
    <row r="101" spans="1:9" s="29" customFormat="1" ht="12.75">
      <c r="A101" s="29" t="s">
        <v>100</v>
      </c>
      <c r="B101" s="29" t="s">
        <v>308</v>
      </c>
      <c r="C101" s="29" t="s">
        <v>292</v>
      </c>
      <c r="D101" s="29">
        <v>65</v>
      </c>
      <c r="F101" s="29">
        <f>(38*2)+(3*3)</f>
        <v>85</v>
      </c>
      <c r="G101" s="30">
        <f>AVERAGE(D101:F101)</f>
        <v>75</v>
      </c>
      <c r="H101" s="31">
        <f>STDEV(D101:F101)</f>
        <v>14.142135623730951</v>
      </c>
      <c r="I101" s="32">
        <f>G101-$B$5</f>
        <v>0</v>
      </c>
    </row>
    <row r="102" spans="1:9" ht="12.75">
      <c r="A102" t="s">
        <v>153</v>
      </c>
      <c r="B102" t="s">
        <v>268</v>
      </c>
      <c r="C102" t="s">
        <v>41</v>
      </c>
      <c r="D102">
        <v>51</v>
      </c>
      <c r="E102">
        <v>54</v>
      </c>
      <c r="F102">
        <v>37</v>
      </c>
      <c r="G102" s="7">
        <f>AVERAGE(D102:F102)</f>
        <v>47.333333333333336</v>
      </c>
      <c r="H102" s="3">
        <f>STDEV(D102:F102)</f>
        <v>9.073771725877467</v>
      </c>
      <c r="I102" s="2">
        <f>G102-$B$4</f>
        <v>0</v>
      </c>
    </row>
    <row r="103" spans="1:9" ht="12.75">
      <c r="A103" t="s">
        <v>159</v>
      </c>
      <c r="B103" t="s">
        <v>323</v>
      </c>
      <c r="C103" t="s">
        <v>41</v>
      </c>
      <c r="D103">
        <v>49</v>
      </c>
      <c r="E103">
        <v>43</v>
      </c>
      <c r="F103">
        <v>50</v>
      </c>
      <c r="G103" s="7">
        <f>AVERAGE(D103:F103)</f>
        <v>47.333333333333336</v>
      </c>
      <c r="H103" s="3">
        <f>STDEV(D103:F103)</f>
        <v>3.785938897200183</v>
      </c>
      <c r="I103" s="2">
        <f>G103-$B$4</f>
        <v>0</v>
      </c>
    </row>
    <row r="104" spans="1:9" ht="12.75">
      <c r="A104" t="s">
        <v>138</v>
      </c>
      <c r="B104" t="s">
        <v>317</v>
      </c>
      <c r="C104" t="s">
        <v>41</v>
      </c>
      <c r="D104">
        <v>43</v>
      </c>
      <c r="E104">
        <v>49</v>
      </c>
      <c r="F104">
        <v>50</v>
      </c>
      <c r="G104" s="7">
        <f>AVERAGE(D104:F104)</f>
        <v>47.333333333333336</v>
      </c>
      <c r="H104" s="3">
        <f>STDEV(D104:F104)</f>
        <v>3.785938897200183</v>
      </c>
      <c r="I104" s="2">
        <f>G104-$B$4</f>
        <v>0</v>
      </c>
    </row>
    <row r="105" spans="1:9" ht="12.75">
      <c r="A105" t="s">
        <v>10</v>
      </c>
      <c r="B105" t="s">
        <v>278</v>
      </c>
      <c r="C105" t="s">
        <v>42</v>
      </c>
      <c r="E105">
        <v>38</v>
      </c>
      <c r="F105">
        <v>38</v>
      </c>
      <c r="G105" s="7">
        <f>AVERAGE(D105:F105)</f>
        <v>38</v>
      </c>
      <c r="H105" s="3">
        <f>STDEV(D105:F105)</f>
        <v>0</v>
      </c>
      <c r="I105" s="2">
        <f>G105-$B$3</f>
        <v>0</v>
      </c>
    </row>
    <row r="106" spans="1:9" s="29" customFormat="1" ht="12.75">
      <c r="A106" s="29" t="s">
        <v>32</v>
      </c>
      <c r="B106" s="29" t="s">
        <v>300</v>
      </c>
      <c r="C106" s="29" t="s">
        <v>42</v>
      </c>
      <c r="E106" s="29">
        <v>44</v>
      </c>
      <c r="F106" s="29">
        <v>32</v>
      </c>
      <c r="G106" s="30">
        <f>AVERAGE(D106:F106)</f>
        <v>38</v>
      </c>
      <c r="H106" s="31">
        <f>STDEV(D106:F106)</f>
        <v>8.48528137423857</v>
      </c>
      <c r="I106" s="32">
        <f>G106-$B$3</f>
        <v>0</v>
      </c>
    </row>
    <row r="107" spans="1:9" ht="12.75">
      <c r="A107" t="s">
        <v>148</v>
      </c>
      <c r="B107" t="s">
        <v>291</v>
      </c>
      <c r="C107" t="s">
        <v>41</v>
      </c>
      <c r="D107">
        <v>42</v>
      </c>
      <c r="E107">
        <v>48</v>
      </c>
      <c r="F107">
        <v>51</v>
      </c>
      <c r="G107" s="7">
        <f>AVERAGE(D107:F107)</f>
        <v>47</v>
      </c>
      <c r="H107" s="3">
        <f>STDEV(D107:F107)</f>
        <v>4.58257569495584</v>
      </c>
      <c r="I107" s="2">
        <f>G107-$B$4</f>
        <v>-0.3333333333333357</v>
      </c>
    </row>
    <row r="108" spans="1:9" ht="12.75">
      <c r="A108" t="s">
        <v>178</v>
      </c>
      <c r="B108" t="s">
        <v>304</v>
      </c>
      <c r="C108" t="s">
        <v>41</v>
      </c>
      <c r="D108">
        <v>47</v>
      </c>
      <c r="E108">
        <v>52</v>
      </c>
      <c r="F108">
        <v>40</v>
      </c>
      <c r="G108" s="7">
        <f>AVERAGE(D108:F108)</f>
        <v>46.333333333333336</v>
      </c>
      <c r="H108" s="3">
        <f>STDEV(D108:F108)</f>
        <v>6.027713773341708</v>
      </c>
      <c r="I108" s="2">
        <f>G108-$B$4</f>
        <v>-1</v>
      </c>
    </row>
    <row r="109" spans="1:9" ht="12.75">
      <c r="A109" t="s">
        <v>7</v>
      </c>
      <c r="B109" t="s">
        <v>284</v>
      </c>
      <c r="C109" t="s">
        <v>42</v>
      </c>
      <c r="E109">
        <v>47</v>
      </c>
      <c r="F109">
        <v>27</v>
      </c>
      <c r="G109" s="7">
        <f>AVERAGE(D109:F109)</f>
        <v>37</v>
      </c>
      <c r="H109" s="3">
        <f>STDEV(D109:F109)</f>
        <v>14.142135623730951</v>
      </c>
      <c r="I109" s="2">
        <f>G109-$B$3</f>
        <v>-1</v>
      </c>
    </row>
    <row r="110" spans="1:9" ht="12.75">
      <c r="A110" t="s">
        <v>164</v>
      </c>
      <c r="B110" t="s">
        <v>306</v>
      </c>
      <c r="C110" t="s">
        <v>41</v>
      </c>
      <c r="D110">
        <v>49</v>
      </c>
      <c r="E110">
        <v>46</v>
      </c>
      <c r="F110">
        <v>43</v>
      </c>
      <c r="G110" s="7">
        <f>AVERAGE(D110:F110)</f>
        <v>46</v>
      </c>
      <c r="H110" s="3">
        <f>STDEV(D110:F110)</f>
        <v>3</v>
      </c>
      <c r="I110" s="2">
        <f>G110-$B$4</f>
        <v>-1.3333333333333357</v>
      </c>
    </row>
    <row r="111" spans="1:9" s="29" customFormat="1" ht="12.75">
      <c r="A111" s="29" t="s">
        <v>123</v>
      </c>
      <c r="B111" s="29" t="s">
        <v>317</v>
      </c>
      <c r="C111" s="29" t="s">
        <v>41</v>
      </c>
      <c r="D111" s="29">
        <v>46</v>
      </c>
      <c r="E111" s="29">
        <v>54</v>
      </c>
      <c r="F111" s="29">
        <v>38</v>
      </c>
      <c r="G111" s="30">
        <f>AVERAGE(D111:F111)</f>
        <v>46</v>
      </c>
      <c r="H111" s="31">
        <f>STDEV(D111:F111)</f>
        <v>8</v>
      </c>
      <c r="I111" s="32">
        <f>G111-$B$4</f>
        <v>-1.3333333333333357</v>
      </c>
    </row>
    <row r="112" spans="1:9" s="29" customFormat="1" ht="12.75">
      <c r="A112" s="29" t="s">
        <v>130</v>
      </c>
      <c r="B112" s="29" t="s">
        <v>306</v>
      </c>
      <c r="C112" s="29" t="s">
        <v>41</v>
      </c>
      <c r="D112" s="29">
        <v>45</v>
      </c>
      <c r="E112" s="29">
        <v>38</v>
      </c>
      <c r="F112" s="29">
        <v>55</v>
      </c>
      <c r="G112" s="30">
        <f>AVERAGE(D112:F112)</f>
        <v>46</v>
      </c>
      <c r="H112" s="31">
        <f>STDEV(D112:F112)</f>
        <v>8.54400374531753</v>
      </c>
      <c r="I112" s="32">
        <f>G112-$B$4</f>
        <v>-1.3333333333333357</v>
      </c>
    </row>
    <row r="113" spans="1:9" s="29" customFormat="1" ht="12.75">
      <c r="A113" s="29" t="s">
        <v>139</v>
      </c>
      <c r="B113" s="29" t="s">
        <v>296</v>
      </c>
      <c r="C113" s="29" t="s">
        <v>41</v>
      </c>
      <c r="D113" s="29">
        <v>43</v>
      </c>
      <c r="E113" s="29">
        <v>51</v>
      </c>
      <c r="F113" s="29">
        <v>44</v>
      </c>
      <c r="G113" s="30">
        <f>AVERAGE(D113:F113)</f>
        <v>46</v>
      </c>
      <c r="H113" s="31">
        <f>STDEV(D113:F113)</f>
        <v>4.358898943540674</v>
      </c>
      <c r="I113" s="32">
        <f>G113-$B$4</f>
        <v>-1.3333333333333357</v>
      </c>
    </row>
    <row r="114" spans="1:9" ht="12.75">
      <c r="A114" t="s">
        <v>49</v>
      </c>
      <c r="B114" t="s">
        <v>321</v>
      </c>
      <c r="C114" t="s">
        <v>42</v>
      </c>
      <c r="E114">
        <v>45</v>
      </c>
      <c r="F114">
        <v>28</v>
      </c>
      <c r="G114" s="7">
        <f>AVERAGE(D114:F114)</f>
        <v>36.5</v>
      </c>
      <c r="H114" s="3">
        <f>STDEV(D114:F114)</f>
        <v>12.020815280171307</v>
      </c>
      <c r="I114" s="2">
        <f>G114-$B$3</f>
        <v>-1.5</v>
      </c>
    </row>
    <row r="115" spans="1:9" ht="12.75">
      <c r="A115" t="s">
        <v>129</v>
      </c>
      <c r="B115" t="s">
        <v>304</v>
      </c>
      <c r="C115" t="s">
        <v>41</v>
      </c>
      <c r="D115">
        <v>45</v>
      </c>
      <c r="E115">
        <v>47</v>
      </c>
      <c r="F115">
        <v>45</v>
      </c>
      <c r="G115" s="7">
        <f>AVERAGE(D115:F115)</f>
        <v>45.666666666666664</v>
      </c>
      <c r="H115" s="3">
        <f>STDEV(D115:F115)</f>
        <v>1.1547005383792517</v>
      </c>
      <c r="I115" s="2">
        <f>G115-$B$4</f>
        <v>-1.6666666666666714</v>
      </c>
    </row>
    <row r="116" spans="1:9" ht="12.75">
      <c r="A116" t="s">
        <v>29</v>
      </c>
      <c r="B116" t="s">
        <v>219</v>
      </c>
      <c r="C116" t="s">
        <v>41</v>
      </c>
      <c r="E116">
        <v>48</v>
      </c>
      <c r="F116">
        <v>43</v>
      </c>
      <c r="G116" s="7">
        <f>AVERAGE(D116:F116)</f>
        <v>45.5</v>
      </c>
      <c r="H116" s="3">
        <f>STDEV(D116:F116)</f>
        <v>3.5355339059327378</v>
      </c>
      <c r="I116" s="2">
        <f>G116-$B$4</f>
        <v>-1.8333333333333357</v>
      </c>
    </row>
    <row r="117" spans="1:9" ht="12.75">
      <c r="A117" t="s">
        <v>127</v>
      </c>
      <c r="B117" t="s">
        <v>253</v>
      </c>
      <c r="C117" t="s">
        <v>41</v>
      </c>
      <c r="D117">
        <v>45</v>
      </c>
      <c r="E117">
        <v>45</v>
      </c>
      <c r="F117">
        <v>44</v>
      </c>
      <c r="G117" s="7">
        <f>AVERAGE(D117:F117)</f>
        <v>44.666666666666664</v>
      </c>
      <c r="H117" s="3">
        <f>STDEV(D117:F117)</f>
        <v>0.5773502691896258</v>
      </c>
      <c r="I117" s="2">
        <f>G117-$B$4</f>
        <v>-2.6666666666666714</v>
      </c>
    </row>
    <row r="118" spans="1:9" ht="12.75">
      <c r="A118" t="s">
        <v>65</v>
      </c>
      <c r="B118" t="s">
        <v>304</v>
      </c>
      <c r="C118" t="s">
        <v>41</v>
      </c>
      <c r="D118">
        <v>40</v>
      </c>
      <c r="E118">
        <v>51</v>
      </c>
      <c r="F118">
        <v>43</v>
      </c>
      <c r="G118" s="7">
        <f>AVERAGE(D118:F118)</f>
        <v>44.666666666666664</v>
      </c>
      <c r="H118" s="3">
        <f>STDEV(D118:F118)</f>
        <v>5.686240703077327</v>
      </c>
      <c r="I118" s="2">
        <f>G118-$B$4</f>
        <v>-2.6666666666666714</v>
      </c>
    </row>
    <row r="119" spans="1:9" ht="12.75">
      <c r="A119" t="s">
        <v>134</v>
      </c>
      <c r="B119" t="s">
        <v>294</v>
      </c>
      <c r="C119" t="s">
        <v>41</v>
      </c>
      <c r="D119">
        <v>44</v>
      </c>
      <c r="E119">
        <v>49</v>
      </c>
      <c r="F119">
        <v>40</v>
      </c>
      <c r="G119" s="7">
        <f>AVERAGE(D119:F119)</f>
        <v>44.333333333333336</v>
      </c>
      <c r="H119" s="3">
        <f>STDEV(D119:F119)</f>
        <v>4.509249752822894</v>
      </c>
      <c r="I119" s="2">
        <f>G119-$B$4</f>
        <v>-3</v>
      </c>
    </row>
    <row r="120" spans="1:9" ht="12.75">
      <c r="A120" t="s">
        <v>11</v>
      </c>
      <c r="B120" t="s">
        <v>249</v>
      </c>
      <c r="C120" t="s">
        <v>42</v>
      </c>
      <c r="E120">
        <v>38</v>
      </c>
      <c r="F120">
        <v>32</v>
      </c>
      <c r="G120" s="7">
        <f>AVERAGE(D120:F120)</f>
        <v>35</v>
      </c>
      <c r="H120" s="3">
        <f>STDEV(D120:F120)</f>
        <v>4.242640687119285</v>
      </c>
      <c r="I120" s="2">
        <f>G120-$B$3</f>
        <v>-3</v>
      </c>
    </row>
    <row r="121" spans="1:9" ht="12.75">
      <c r="A121" t="s">
        <v>30</v>
      </c>
      <c r="B121" t="s">
        <v>323</v>
      </c>
      <c r="C121" t="s">
        <v>42</v>
      </c>
      <c r="E121">
        <v>39</v>
      </c>
      <c r="F121">
        <v>31</v>
      </c>
      <c r="G121" s="7">
        <f>AVERAGE(D121:F121)</f>
        <v>35</v>
      </c>
      <c r="H121" s="3">
        <f>STDEV(D121:F121)</f>
        <v>5.656854249492381</v>
      </c>
      <c r="I121" s="2">
        <f>G121-$B$3</f>
        <v>-3</v>
      </c>
    </row>
    <row r="122" spans="1:9" s="29" customFormat="1" ht="12.75">
      <c r="A122" s="29" t="s">
        <v>146</v>
      </c>
      <c r="B122" s="29" t="s">
        <v>298</v>
      </c>
      <c r="C122" s="29" t="s">
        <v>41</v>
      </c>
      <c r="D122" s="29">
        <v>42</v>
      </c>
      <c r="E122" s="29">
        <v>34</v>
      </c>
      <c r="F122" s="29">
        <v>56</v>
      </c>
      <c r="G122" s="30">
        <f>AVERAGE(D122:F122)</f>
        <v>44</v>
      </c>
      <c r="H122" s="31">
        <f>STDEV(D122:F122)</f>
        <v>11.135528725660043</v>
      </c>
      <c r="I122" s="32">
        <f>G122-$B$4</f>
        <v>-3.3333333333333357</v>
      </c>
    </row>
    <row r="123" spans="1:9" s="29" customFormat="1" ht="12.75">
      <c r="A123" s="29" t="s">
        <v>67</v>
      </c>
      <c r="B123" s="29" t="s">
        <v>255</v>
      </c>
      <c r="C123" s="29" t="s">
        <v>41</v>
      </c>
      <c r="D123" s="29">
        <v>40</v>
      </c>
      <c r="E123" s="29">
        <v>44</v>
      </c>
      <c r="F123" s="29">
        <v>48</v>
      </c>
      <c r="G123" s="30">
        <f>AVERAGE(D123:F123)</f>
        <v>44</v>
      </c>
      <c r="H123" s="31">
        <f>STDEV(D123:F123)</f>
        <v>4</v>
      </c>
      <c r="I123" s="32">
        <f>G123-$B$4</f>
        <v>-3.3333333333333357</v>
      </c>
    </row>
    <row r="124" spans="1:9" ht="12.75">
      <c r="A124" t="s">
        <v>9</v>
      </c>
      <c r="B124" t="s">
        <v>219</v>
      </c>
      <c r="C124" t="s">
        <v>41</v>
      </c>
      <c r="E124">
        <v>39</v>
      </c>
      <c r="F124">
        <v>49</v>
      </c>
      <c r="G124" s="7">
        <f>AVERAGE(D124:F124)</f>
        <v>44</v>
      </c>
      <c r="H124" s="3">
        <f>STDEV(D124:F124)</f>
        <v>7.0710678118654755</v>
      </c>
      <c r="I124" s="2">
        <f>G124-$B$4</f>
        <v>-3.3333333333333357</v>
      </c>
    </row>
    <row r="125" spans="1:9" ht="12.75">
      <c r="A125" t="s">
        <v>17</v>
      </c>
      <c r="B125" t="s">
        <v>238</v>
      </c>
      <c r="C125" t="s">
        <v>41</v>
      </c>
      <c r="E125">
        <v>58</v>
      </c>
      <c r="F125">
        <v>30</v>
      </c>
      <c r="G125" s="7">
        <f>AVERAGE(D125:F125)</f>
        <v>44</v>
      </c>
      <c r="H125" s="3">
        <f>STDEV(D125:F125)</f>
        <v>19.79898987322333</v>
      </c>
      <c r="I125" s="2">
        <f>G125-$B$4</f>
        <v>-3.3333333333333357</v>
      </c>
    </row>
    <row r="126" spans="1:9" s="29" customFormat="1" ht="12.75">
      <c r="A126" s="29" t="s">
        <v>28</v>
      </c>
      <c r="B126" s="29" t="s">
        <v>289</v>
      </c>
      <c r="C126" s="29" t="s">
        <v>41</v>
      </c>
      <c r="E126" s="29">
        <v>44</v>
      </c>
      <c r="G126" s="30">
        <f>AVERAGE(D126:F126)</f>
        <v>44</v>
      </c>
      <c r="H126" s="31" t="s">
        <v>34</v>
      </c>
      <c r="I126" s="32">
        <f>G126-$B$4</f>
        <v>-3.3333333333333357</v>
      </c>
    </row>
    <row r="127" spans="1:9" ht="12.75">
      <c r="A127" t="s">
        <v>66</v>
      </c>
      <c r="B127" t="s">
        <v>291</v>
      </c>
      <c r="C127" t="s">
        <v>41</v>
      </c>
      <c r="D127">
        <v>40</v>
      </c>
      <c r="E127">
        <v>44</v>
      </c>
      <c r="F127">
        <v>46</v>
      </c>
      <c r="G127" s="7">
        <f>AVERAGE(D127:F127)</f>
        <v>43.333333333333336</v>
      </c>
      <c r="H127" s="3">
        <f>STDEV(D127:F127)</f>
        <v>3.055050463303893</v>
      </c>
      <c r="I127" s="2">
        <f>G127-$B$4</f>
        <v>-4</v>
      </c>
    </row>
    <row r="128" spans="1:9" s="29" customFormat="1" ht="12.75">
      <c r="A128" s="29" t="s">
        <v>8</v>
      </c>
      <c r="B128" s="29" t="s">
        <v>253</v>
      </c>
      <c r="C128" s="29" t="s">
        <v>41</v>
      </c>
      <c r="E128" s="29">
        <v>46</v>
      </c>
      <c r="F128" s="29">
        <v>40</v>
      </c>
      <c r="G128" s="30">
        <f>AVERAGE(D128:F128)</f>
        <v>43</v>
      </c>
      <c r="H128" s="31">
        <f>STDEV(D128:F128)</f>
        <v>4.242640687119285</v>
      </c>
      <c r="I128" s="32">
        <f>G128-$B$4</f>
        <v>-4.333333333333336</v>
      </c>
    </row>
    <row r="129" spans="1:9" s="29" customFormat="1" ht="12.75">
      <c r="A129" s="29" t="s">
        <v>69</v>
      </c>
      <c r="B129" s="29" t="s">
        <v>323</v>
      </c>
      <c r="C129" s="29" t="s">
        <v>41</v>
      </c>
      <c r="D129" s="29">
        <v>40</v>
      </c>
      <c r="E129" s="29">
        <v>47</v>
      </c>
      <c r="F129" s="29">
        <v>41</v>
      </c>
      <c r="G129" s="30">
        <f>AVERAGE(D129:F129)</f>
        <v>42.666666666666664</v>
      </c>
      <c r="H129" s="31">
        <f>STDEV(D129:F129)</f>
        <v>3.785938897200183</v>
      </c>
      <c r="I129" s="32">
        <f>G129-$B$4</f>
        <v>-4.666666666666671</v>
      </c>
    </row>
    <row r="130" spans="1:9" ht="12.75">
      <c r="A130" t="s">
        <v>18</v>
      </c>
      <c r="B130" t="s">
        <v>262</v>
      </c>
      <c r="C130" t="s">
        <v>41</v>
      </c>
      <c r="E130">
        <v>45</v>
      </c>
      <c r="F130">
        <v>40</v>
      </c>
      <c r="G130" s="7">
        <f>AVERAGE(D130:F130)</f>
        <v>42.5</v>
      </c>
      <c r="H130" s="3">
        <f>STDEV(D130:F130)</f>
        <v>3.5355339059327378</v>
      </c>
      <c r="I130" s="2">
        <f>G130-$B$4</f>
        <v>-4.833333333333336</v>
      </c>
    </row>
    <row r="131" spans="1:9" ht="12.75">
      <c r="A131" t="s">
        <v>149</v>
      </c>
      <c r="B131" t="s">
        <v>268</v>
      </c>
      <c r="C131" t="s">
        <v>41</v>
      </c>
      <c r="D131">
        <v>42</v>
      </c>
      <c r="E131">
        <v>44</v>
      </c>
      <c r="F131">
        <v>41</v>
      </c>
      <c r="G131" s="7">
        <f>AVERAGE(D131:F131)</f>
        <v>42.333333333333336</v>
      </c>
      <c r="H131" s="3">
        <f>STDEV(D131:F131)</f>
        <v>1.5275252316519465</v>
      </c>
      <c r="I131" s="2">
        <f>G131-$B$4</f>
        <v>-5</v>
      </c>
    </row>
    <row r="132" spans="1:9" ht="12.75">
      <c r="A132" t="s">
        <v>56</v>
      </c>
      <c r="B132" t="s">
        <v>298</v>
      </c>
      <c r="C132" t="s">
        <v>41</v>
      </c>
      <c r="D132">
        <v>41</v>
      </c>
      <c r="E132">
        <v>36</v>
      </c>
      <c r="F132">
        <v>50</v>
      </c>
      <c r="G132" s="7">
        <f>AVERAGE(D132:F132)</f>
        <v>42.333333333333336</v>
      </c>
      <c r="H132" s="3">
        <f>STDEV(D132:F132)</f>
        <v>7.094598884597588</v>
      </c>
      <c r="I132" s="2">
        <f>G132-$B$4</f>
        <v>-5</v>
      </c>
    </row>
    <row r="133" spans="1:9" ht="12.75">
      <c r="A133" t="s">
        <v>54</v>
      </c>
      <c r="B133" t="s">
        <v>238</v>
      </c>
      <c r="C133" t="s">
        <v>42</v>
      </c>
      <c r="E133">
        <v>39</v>
      </c>
      <c r="F133">
        <v>27</v>
      </c>
      <c r="G133" s="7">
        <f>AVERAGE(D133:F133)</f>
        <v>33</v>
      </c>
      <c r="H133" s="3">
        <f>STDEV(D133:F133)</f>
        <v>8.48528137423857</v>
      </c>
      <c r="I133" s="2">
        <f>G133-$B$3</f>
        <v>-5</v>
      </c>
    </row>
    <row r="134" spans="1:9" s="29" customFormat="1" ht="12.75">
      <c r="A134" s="29" t="s">
        <v>135</v>
      </c>
      <c r="B134" s="29" t="s">
        <v>300</v>
      </c>
      <c r="C134" s="29" t="s">
        <v>41</v>
      </c>
      <c r="D134" s="29">
        <v>44</v>
      </c>
      <c r="E134" s="29">
        <v>36</v>
      </c>
      <c r="F134" s="29">
        <v>46</v>
      </c>
      <c r="G134" s="30">
        <f>AVERAGE(D134:F134)</f>
        <v>42</v>
      </c>
      <c r="H134" s="31">
        <f>STDEV(D134:F134)</f>
        <v>5.291502622129181</v>
      </c>
      <c r="I134" s="32">
        <f>G134-$B$4</f>
        <v>-5.333333333333336</v>
      </c>
    </row>
    <row r="135" spans="1:9" ht="12.75">
      <c r="A135" t="s">
        <v>57</v>
      </c>
      <c r="B135" t="s">
        <v>317</v>
      </c>
      <c r="C135" t="s">
        <v>41</v>
      </c>
      <c r="D135">
        <v>41</v>
      </c>
      <c r="E135">
        <v>51</v>
      </c>
      <c r="F135">
        <v>34</v>
      </c>
      <c r="G135" s="7">
        <f>AVERAGE(D135:F135)</f>
        <v>42</v>
      </c>
      <c r="H135" s="3">
        <f>STDEV(D135:F135)</f>
        <v>8.54400374531753</v>
      </c>
      <c r="I135" s="2">
        <f>G135-$B$4</f>
        <v>-5.333333333333336</v>
      </c>
    </row>
    <row r="136" spans="1:9" ht="12.75">
      <c r="A136" t="s">
        <v>31</v>
      </c>
      <c r="B136" t="s">
        <v>268</v>
      </c>
      <c r="C136" t="s">
        <v>41</v>
      </c>
      <c r="E136">
        <v>51</v>
      </c>
      <c r="F136">
        <v>33</v>
      </c>
      <c r="G136" s="7">
        <f>AVERAGE(D136:F136)</f>
        <v>42</v>
      </c>
      <c r="H136" s="3">
        <f>STDEV(D136:F136)</f>
        <v>12.727922061357855</v>
      </c>
      <c r="I136" s="2">
        <f>G136-$B$4</f>
        <v>-5.333333333333336</v>
      </c>
    </row>
    <row r="137" spans="1:9" ht="12.75">
      <c r="A137" t="s">
        <v>25</v>
      </c>
      <c r="B137" t="s">
        <v>306</v>
      </c>
      <c r="C137" t="s">
        <v>41</v>
      </c>
      <c r="E137">
        <v>45</v>
      </c>
      <c r="F137">
        <v>38</v>
      </c>
      <c r="G137" s="7">
        <f>AVERAGE(D137:F137)</f>
        <v>41.5</v>
      </c>
      <c r="H137" s="3">
        <f>STDEV(D137:F137)</f>
        <v>4.949747468305833</v>
      </c>
      <c r="I137" s="2">
        <f>G137-$B$4</f>
        <v>-5.833333333333336</v>
      </c>
    </row>
    <row r="138" spans="1:9" s="29" customFormat="1" ht="12.75">
      <c r="A138" s="29" t="s">
        <v>88</v>
      </c>
      <c r="B138" s="29" t="s">
        <v>289</v>
      </c>
      <c r="C138" s="29" t="s">
        <v>292</v>
      </c>
      <c r="D138" s="29">
        <v>65</v>
      </c>
      <c r="F138" s="29">
        <f>(30*2)+(4*3)</f>
        <v>72</v>
      </c>
      <c r="G138" s="30">
        <f>AVERAGE(D138:F138)</f>
        <v>68.5</v>
      </c>
      <c r="H138" s="31">
        <f>STDEV(D138:F138)</f>
        <v>4.949747468305833</v>
      </c>
      <c r="I138" s="32">
        <f>G138-$B$5</f>
        <v>-6.5</v>
      </c>
    </row>
    <row r="139" spans="1:9" s="29" customFormat="1" ht="12.75">
      <c r="A139" s="29" t="s">
        <v>99</v>
      </c>
      <c r="B139" s="29" t="s">
        <v>219</v>
      </c>
      <c r="C139" s="29" t="s">
        <v>292</v>
      </c>
      <c r="D139" s="29">
        <v>65</v>
      </c>
      <c r="F139" s="29">
        <f>(34*2)+(1*3)</f>
        <v>71</v>
      </c>
      <c r="G139" s="30">
        <f>AVERAGE(D139:F139)</f>
        <v>68</v>
      </c>
      <c r="H139" s="31">
        <f>STDEV(D139:F139)</f>
        <v>4.242640687119285</v>
      </c>
      <c r="I139" s="32">
        <f>G139-$B$5</f>
        <v>-7</v>
      </c>
    </row>
    <row r="140" spans="1:9" ht="12.75">
      <c r="A140" t="s">
        <v>182</v>
      </c>
      <c r="B140" t="s">
        <v>238</v>
      </c>
      <c r="C140" t="s">
        <v>41</v>
      </c>
      <c r="D140">
        <v>46</v>
      </c>
      <c r="E140">
        <v>22</v>
      </c>
      <c r="F140">
        <v>53</v>
      </c>
      <c r="G140" s="7">
        <f>AVERAGE(D140:F140)</f>
        <v>40.333333333333336</v>
      </c>
      <c r="H140" s="3">
        <f>STDEV(D140:F140)</f>
        <v>16.258331197676263</v>
      </c>
      <c r="I140" s="2">
        <f>G140-$B$4</f>
        <v>-7</v>
      </c>
    </row>
    <row r="141" spans="1:9" ht="12.75">
      <c r="A141" t="s">
        <v>137</v>
      </c>
      <c r="B141" t="s">
        <v>304</v>
      </c>
      <c r="C141" t="s">
        <v>41</v>
      </c>
      <c r="D141">
        <v>43</v>
      </c>
      <c r="E141">
        <v>40</v>
      </c>
      <c r="F141">
        <v>37</v>
      </c>
      <c r="G141" s="7">
        <f>AVERAGE(D141:F141)</f>
        <v>40</v>
      </c>
      <c r="H141" s="3">
        <f>STDEV(D141:F141)</f>
        <v>3</v>
      </c>
      <c r="I141" s="2">
        <f>G141-$B$4</f>
        <v>-7.333333333333336</v>
      </c>
    </row>
    <row r="142" spans="1:9" ht="12.75">
      <c r="A142" t="s">
        <v>16</v>
      </c>
      <c r="B142" t="s">
        <v>255</v>
      </c>
      <c r="C142" t="s">
        <v>41</v>
      </c>
      <c r="E142">
        <v>43</v>
      </c>
      <c r="F142">
        <v>37</v>
      </c>
      <c r="G142" s="7">
        <f>AVERAGE(D142:F142)</f>
        <v>40</v>
      </c>
      <c r="H142" s="3">
        <f>STDEV(D142:F142)</f>
        <v>4.242640687119285</v>
      </c>
      <c r="I142" s="2">
        <f>G142-$B$4</f>
        <v>-7.333333333333336</v>
      </c>
    </row>
    <row r="143" spans="1:9" s="29" customFormat="1" ht="12.75">
      <c r="A143" s="29" t="s">
        <v>102</v>
      </c>
      <c r="B143" s="29" t="s">
        <v>332</v>
      </c>
      <c r="C143" s="29" t="s">
        <v>292</v>
      </c>
      <c r="D143" s="29">
        <v>62</v>
      </c>
      <c r="F143" s="29">
        <f>(35*2)+(1*3)</f>
        <v>73</v>
      </c>
      <c r="G143" s="30">
        <f>AVERAGE(D143:F143)</f>
        <v>67.5</v>
      </c>
      <c r="H143" s="31">
        <f>STDEV(D143:F143)</f>
        <v>7.7781745930520225</v>
      </c>
      <c r="I143" s="32">
        <f>G143-$B$5</f>
        <v>-7.5</v>
      </c>
    </row>
    <row r="144" spans="1:9" ht="12.75">
      <c r="A144" t="s">
        <v>60</v>
      </c>
      <c r="B144" t="s">
        <v>321</v>
      </c>
      <c r="C144" t="s">
        <v>41</v>
      </c>
      <c r="D144">
        <v>41</v>
      </c>
      <c r="E144">
        <v>47</v>
      </c>
      <c r="F144">
        <v>31</v>
      </c>
      <c r="G144" s="7">
        <f>AVERAGE(D144:F144)</f>
        <v>39.666666666666664</v>
      </c>
      <c r="H144" s="3">
        <f>STDEV(D144:F144)</f>
        <v>8.082903768654761</v>
      </c>
      <c r="I144" s="2">
        <f>G144-$B$4</f>
        <v>-7.666666666666671</v>
      </c>
    </row>
    <row r="145" spans="1:9" s="29" customFormat="1" ht="12.75">
      <c r="A145" s="29" t="s">
        <v>101</v>
      </c>
      <c r="B145" s="29" t="s">
        <v>315</v>
      </c>
      <c r="C145" s="29" t="s">
        <v>292</v>
      </c>
      <c r="D145" s="29">
        <v>60</v>
      </c>
      <c r="F145" s="29">
        <f>(34*2)+(2*3)</f>
        <v>74</v>
      </c>
      <c r="G145" s="30">
        <f>AVERAGE(D145:F145)</f>
        <v>67</v>
      </c>
      <c r="H145" s="31">
        <f>STDEV(D145:F145)</f>
        <v>9.899494936611665</v>
      </c>
      <c r="I145" s="32">
        <f>G145-$B$5</f>
        <v>-8</v>
      </c>
    </row>
    <row r="146" spans="1:9" ht="12.75">
      <c r="A146" t="s">
        <v>122</v>
      </c>
      <c r="B146" t="s">
        <v>321</v>
      </c>
      <c r="C146" t="s">
        <v>41</v>
      </c>
      <c r="D146">
        <v>46</v>
      </c>
      <c r="F146">
        <v>32</v>
      </c>
      <c r="G146" s="7">
        <f>AVERAGE(D146:F146)</f>
        <v>39</v>
      </c>
      <c r="H146" s="3">
        <f>STDEV(D146:F146)</f>
        <v>9.899494936611665</v>
      </c>
      <c r="I146" s="2">
        <f>G146-$B$4</f>
        <v>-8.333333333333336</v>
      </c>
    </row>
    <row r="147" spans="1:9" ht="12.75">
      <c r="A147" t="s">
        <v>24</v>
      </c>
      <c r="B147" t="s">
        <v>255</v>
      </c>
      <c r="C147" t="s">
        <v>41</v>
      </c>
      <c r="E147">
        <v>39</v>
      </c>
      <c r="G147" s="7">
        <f>AVERAGE(D147:F147)</f>
        <v>39</v>
      </c>
      <c r="H147" s="3" t="s">
        <v>34</v>
      </c>
      <c r="I147" s="2">
        <f>G147-$B$4</f>
        <v>-8.333333333333336</v>
      </c>
    </row>
    <row r="148" spans="1:9" ht="12.75">
      <c r="A148" t="s">
        <v>133</v>
      </c>
      <c r="B148" t="s">
        <v>251</v>
      </c>
      <c r="C148" t="s">
        <v>41</v>
      </c>
      <c r="D148">
        <v>44</v>
      </c>
      <c r="E148">
        <v>40</v>
      </c>
      <c r="F148">
        <v>31</v>
      </c>
      <c r="G148" s="7">
        <f>AVERAGE(D148:F148)</f>
        <v>38.333333333333336</v>
      </c>
      <c r="H148" s="3">
        <f>STDEV(D148:F148)</f>
        <v>6.658328118479393</v>
      </c>
      <c r="I148" s="2">
        <f>G148-$B$4</f>
        <v>-9</v>
      </c>
    </row>
    <row r="149" spans="1:9" ht="12.75">
      <c r="A149" t="s">
        <v>145</v>
      </c>
      <c r="B149" t="s">
        <v>308</v>
      </c>
      <c r="C149" t="s">
        <v>41</v>
      </c>
      <c r="D149">
        <v>42</v>
      </c>
      <c r="E149">
        <v>42</v>
      </c>
      <c r="F149">
        <v>30</v>
      </c>
      <c r="G149" s="7">
        <f>AVERAGE(D149:F149)</f>
        <v>38</v>
      </c>
      <c r="H149" s="3">
        <f>STDEV(D149:F149)</f>
        <v>6.928203230275509</v>
      </c>
      <c r="I149" s="2">
        <f>G149-$B$4</f>
        <v>-9.333333333333336</v>
      </c>
    </row>
    <row r="150" spans="1:9" ht="12.75">
      <c r="A150" t="s">
        <v>83</v>
      </c>
      <c r="B150" t="s">
        <v>249</v>
      </c>
      <c r="C150" t="s">
        <v>292</v>
      </c>
      <c r="D150">
        <v>66</v>
      </c>
      <c r="F150">
        <f>(28*2)+(3*3)</f>
        <v>65</v>
      </c>
      <c r="G150" s="7">
        <f>AVERAGE(D150:F150)</f>
        <v>65.5</v>
      </c>
      <c r="H150" s="3">
        <f>STDEV(D150:F150)</f>
        <v>0.7071067811865476</v>
      </c>
      <c r="I150" s="2">
        <f>G150-$B$5</f>
        <v>-9.5</v>
      </c>
    </row>
    <row r="151" spans="1:9" ht="12.75">
      <c r="A151" t="s">
        <v>68</v>
      </c>
      <c r="B151" t="s">
        <v>264</v>
      </c>
      <c r="C151" t="s">
        <v>41</v>
      </c>
      <c r="D151">
        <v>40</v>
      </c>
      <c r="E151">
        <v>33</v>
      </c>
      <c r="F151">
        <v>38</v>
      </c>
      <c r="G151" s="7">
        <f>AVERAGE(D151:F151)</f>
        <v>37</v>
      </c>
      <c r="H151" s="3">
        <f>STDEV(D151:F151)</f>
        <v>3.605551275463989</v>
      </c>
      <c r="I151" s="2">
        <f>G151-$B$4</f>
        <v>-10.333333333333336</v>
      </c>
    </row>
    <row r="152" spans="1:9" ht="12.75">
      <c r="A152" t="s">
        <v>19</v>
      </c>
      <c r="B152" t="s">
        <v>219</v>
      </c>
      <c r="C152" t="s">
        <v>41</v>
      </c>
      <c r="E152">
        <v>26</v>
      </c>
      <c r="F152">
        <v>48</v>
      </c>
      <c r="G152" s="7">
        <f>AVERAGE(D152:F152)</f>
        <v>37</v>
      </c>
      <c r="H152" s="3">
        <f>STDEV(D152:F152)</f>
        <v>15.556349186104045</v>
      </c>
      <c r="I152" s="2">
        <f>G152-$B$4</f>
        <v>-10.333333333333336</v>
      </c>
    </row>
    <row r="153" spans="1:9" ht="12.75">
      <c r="A153" t="s">
        <v>96</v>
      </c>
      <c r="B153" t="s">
        <v>251</v>
      </c>
      <c r="C153" t="s">
        <v>292</v>
      </c>
      <c r="D153">
        <v>57</v>
      </c>
      <c r="F153">
        <f>(34*2)+(1*3)</f>
        <v>71</v>
      </c>
      <c r="G153" s="7">
        <f>AVERAGE(D153:F153)</f>
        <v>64</v>
      </c>
      <c r="H153" s="3">
        <f>STDEV(D153:F153)</f>
        <v>9.899494936611665</v>
      </c>
      <c r="I153" s="2">
        <f>G153-$B$5</f>
        <v>-11</v>
      </c>
    </row>
    <row r="154" spans="1:9" ht="12.75">
      <c r="A154" t="s">
        <v>140</v>
      </c>
      <c r="B154" t="s">
        <v>238</v>
      </c>
      <c r="C154" t="s">
        <v>41</v>
      </c>
      <c r="D154">
        <v>43</v>
      </c>
      <c r="E154">
        <v>33</v>
      </c>
      <c r="F154">
        <v>32</v>
      </c>
      <c r="G154" s="7">
        <f>AVERAGE(D154:F154)</f>
        <v>36</v>
      </c>
      <c r="H154" s="3">
        <f>STDEV(D154:F154)</f>
        <v>6.082762530298219</v>
      </c>
      <c r="I154" s="2">
        <f>G154-$B$4</f>
        <v>-11.333333333333336</v>
      </c>
    </row>
    <row r="155" spans="1:9" s="29" customFormat="1" ht="12.75">
      <c r="A155" s="29" t="s">
        <v>97</v>
      </c>
      <c r="B155" s="29" t="s">
        <v>300</v>
      </c>
      <c r="C155" s="29" t="s">
        <v>292</v>
      </c>
      <c r="D155" s="29">
        <v>48</v>
      </c>
      <c r="F155" s="29">
        <f>(35*2)+(3*3)</f>
        <v>79</v>
      </c>
      <c r="G155" s="30">
        <f>AVERAGE(D155:F155)</f>
        <v>63.5</v>
      </c>
      <c r="H155" s="31">
        <f>STDEV(D155:F155)</f>
        <v>21.920310216782973</v>
      </c>
      <c r="I155" s="32">
        <f>G155-$B$5</f>
        <v>-11.5</v>
      </c>
    </row>
    <row r="156" spans="1:9" ht="12.75">
      <c r="A156" t="s">
        <v>26</v>
      </c>
      <c r="B156" t="s">
        <v>262</v>
      </c>
      <c r="C156" t="s">
        <v>41</v>
      </c>
      <c r="E156">
        <v>43</v>
      </c>
      <c r="F156">
        <v>28</v>
      </c>
      <c r="G156" s="7">
        <f>AVERAGE(D156:F156)</f>
        <v>35.5</v>
      </c>
      <c r="H156" s="3">
        <f>STDEV(D156:F156)</f>
        <v>10.606601717798213</v>
      </c>
      <c r="I156" s="2">
        <f>G156-$B$4</f>
        <v>-11.833333333333336</v>
      </c>
    </row>
    <row r="157" spans="1:9" ht="12.75">
      <c r="A157" t="s">
        <v>104</v>
      </c>
      <c r="B157" t="s">
        <v>238</v>
      </c>
      <c r="C157" t="s">
        <v>292</v>
      </c>
      <c r="D157">
        <v>58</v>
      </c>
      <c r="F157">
        <f>(30*2)+(2*3)</f>
        <v>66</v>
      </c>
      <c r="G157" s="7">
        <f>AVERAGE(D157:F157)</f>
        <v>62</v>
      </c>
      <c r="H157" s="3">
        <f>STDEV(D157:F157)</f>
        <v>5.656854249492381</v>
      </c>
      <c r="I157" s="2">
        <f>G157-$B$5</f>
        <v>-13</v>
      </c>
    </row>
    <row r="158" spans="1:9" s="29" customFormat="1" ht="12.75">
      <c r="A158" s="29" t="s">
        <v>12</v>
      </c>
      <c r="B158" s="29" t="s">
        <v>264</v>
      </c>
      <c r="C158" s="29" t="s">
        <v>292</v>
      </c>
      <c r="F158" s="29">
        <f>(28*2)+(2*3)</f>
        <v>62</v>
      </c>
      <c r="G158" s="30">
        <f>AVERAGE(D158:F158)</f>
        <v>62</v>
      </c>
      <c r="H158" s="31" t="s">
        <v>34</v>
      </c>
      <c r="I158" s="32">
        <f>G158-$B$5</f>
        <v>-13</v>
      </c>
    </row>
    <row r="159" spans="1:9" ht="12.75">
      <c r="A159" t="s">
        <v>59</v>
      </c>
      <c r="B159" t="s">
        <v>315</v>
      </c>
      <c r="C159" t="s">
        <v>41</v>
      </c>
      <c r="D159">
        <v>41</v>
      </c>
      <c r="E159">
        <v>27</v>
      </c>
      <c r="F159">
        <v>35</v>
      </c>
      <c r="G159" s="7">
        <f>AVERAGE(D159:F159)</f>
        <v>34.333333333333336</v>
      </c>
      <c r="H159" s="3">
        <f>STDEV(D159:F159)</f>
        <v>7.023769168568493</v>
      </c>
      <c r="I159" s="2">
        <f>G159-$B$4</f>
        <v>-13</v>
      </c>
    </row>
    <row r="160" spans="1:9" ht="12.75">
      <c r="A160" t="s">
        <v>4</v>
      </c>
      <c r="B160" t="s">
        <v>278</v>
      </c>
      <c r="C160" t="s">
        <v>41</v>
      </c>
      <c r="E160">
        <v>32</v>
      </c>
      <c r="F160">
        <v>34</v>
      </c>
      <c r="G160" s="7">
        <f>AVERAGE(D160:F160)</f>
        <v>33</v>
      </c>
      <c r="H160" s="3">
        <f>STDEV(D160:F160)</f>
        <v>1.4142135623730951</v>
      </c>
      <c r="I160" s="2">
        <f>G160-$B$4</f>
        <v>-14.333333333333336</v>
      </c>
    </row>
    <row r="161" spans="1:9" ht="12.75">
      <c r="A161" t="s">
        <v>98</v>
      </c>
      <c r="B161" t="s">
        <v>260</v>
      </c>
      <c r="C161" t="s">
        <v>292</v>
      </c>
      <c r="D161">
        <v>51</v>
      </c>
      <c r="F161">
        <f>(28*2)+(3*3)</f>
        <v>65</v>
      </c>
      <c r="G161" s="7">
        <f>AVERAGE(D161:F161)</f>
        <v>58</v>
      </c>
      <c r="H161" s="3">
        <f>STDEV(D161:F161)</f>
        <v>9.899494936611665</v>
      </c>
      <c r="I161" s="2">
        <f>G161-$B$5</f>
        <v>-17</v>
      </c>
    </row>
    <row r="162" spans="1:9" ht="12.75">
      <c r="A162" t="s">
        <v>22</v>
      </c>
      <c r="B162" t="s">
        <v>315</v>
      </c>
      <c r="C162" t="s">
        <v>42</v>
      </c>
      <c r="E162">
        <v>17</v>
      </c>
      <c r="F162">
        <v>25</v>
      </c>
      <c r="G162" s="7">
        <f>AVERAGE(D162:F162)</f>
        <v>21</v>
      </c>
      <c r="H162" s="3">
        <f>STDEV(D162:F162)</f>
        <v>5.656854249492381</v>
      </c>
      <c r="I162" s="2">
        <f>G162-$B$3</f>
        <v>-17</v>
      </c>
    </row>
    <row r="163" spans="1:9" s="29" customFormat="1" ht="12.75">
      <c r="A163" s="29" t="s">
        <v>107</v>
      </c>
      <c r="B163" s="29" t="s">
        <v>300</v>
      </c>
      <c r="C163" s="29" t="s">
        <v>292</v>
      </c>
      <c r="D163" s="29">
        <v>49</v>
      </c>
      <c r="F163" s="29">
        <f>(30*2)+(2*3)</f>
        <v>66</v>
      </c>
      <c r="G163" s="30">
        <f>AVERAGE(D163:F163)</f>
        <v>57.5</v>
      </c>
      <c r="H163" s="31">
        <f>STDEV(D163:F163)</f>
        <v>12.020815280171307</v>
      </c>
      <c r="I163" s="32">
        <f>G163-$B$5</f>
        <v>-17.5</v>
      </c>
    </row>
    <row r="164" spans="1:9" ht="12.75">
      <c r="A164" t="s">
        <v>5</v>
      </c>
      <c r="B164" t="s">
        <v>296</v>
      </c>
      <c r="C164" t="s">
        <v>41</v>
      </c>
      <c r="E164">
        <v>32</v>
      </c>
      <c r="F164">
        <v>26</v>
      </c>
      <c r="G164" s="7">
        <f>AVERAGE(D164:F164)</f>
        <v>29</v>
      </c>
      <c r="H164" s="3">
        <f>STDEV(D164:F164)</f>
        <v>4.242640687119285</v>
      </c>
      <c r="I164" s="2">
        <f>G164-$B$4</f>
        <v>-18.333333333333336</v>
      </c>
    </row>
    <row r="165" spans="1:9" ht="12.75">
      <c r="A165" t="s">
        <v>20</v>
      </c>
      <c r="B165" t="s">
        <v>284</v>
      </c>
      <c r="C165" t="s">
        <v>41</v>
      </c>
      <c r="E165">
        <v>24</v>
      </c>
      <c r="F165">
        <v>27</v>
      </c>
      <c r="G165" s="7">
        <f>AVERAGE(D165:F165)</f>
        <v>25.5</v>
      </c>
      <c r="H165" s="3">
        <f>STDEV(D165:F165)</f>
        <v>2.1213203435596424</v>
      </c>
      <c r="I165" s="2">
        <f>G165-$B$4</f>
        <v>-21.833333333333336</v>
      </c>
    </row>
    <row r="166" spans="1:9" ht="12.75">
      <c r="A166" t="s">
        <v>93</v>
      </c>
      <c r="B166" t="s">
        <v>255</v>
      </c>
      <c r="C166" t="s">
        <v>292</v>
      </c>
      <c r="D166">
        <v>55</v>
      </c>
      <c r="F166">
        <f>(22*2)+(2*3)</f>
        <v>50</v>
      </c>
      <c r="G166" s="7">
        <f>AVERAGE(D166:F166)</f>
        <v>52.5</v>
      </c>
      <c r="H166" s="3">
        <f>STDEV(D166:F166)</f>
        <v>3.5355339059327378</v>
      </c>
      <c r="I166" s="2">
        <f>G166-$B$5</f>
        <v>-22.5</v>
      </c>
    </row>
    <row r="167" spans="1:9" ht="12.75">
      <c r="A167" t="s">
        <v>95</v>
      </c>
      <c r="B167" t="s">
        <v>326</v>
      </c>
      <c r="C167" t="s">
        <v>292</v>
      </c>
      <c r="D167">
        <v>41</v>
      </c>
      <c r="F167">
        <f>(29*2)+(2*3)</f>
        <v>64</v>
      </c>
      <c r="G167" s="7">
        <f>AVERAGE(D167:F167)</f>
        <v>52.5</v>
      </c>
      <c r="H167" s="3">
        <f>STDEV(D167:F167)</f>
        <v>16.263455967290593</v>
      </c>
      <c r="I167" s="2">
        <f>G167-$B$5</f>
        <v>-22.5</v>
      </c>
    </row>
    <row r="168" spans="1:9" ht="12.75">
      <c r="A168" t="s">
        <v>13</v>
      </c>
      <c r="B168" t="s">
        <v>284</v>
      </c>
      <c r="C168" t="s">
        <v>292</v>
      </c>
      <c r="F168">
        <f>(23*2)+(2*3)</f>
        <v>52</v>
      </c>
      <c r="G168" s="7">
        <f>AVERAGE(D168:F168)</f>
        <v>52</v>
      </c>
      <c r="H168" s="3" t="s">
        <v>34</v>
      </c>
      <c r="I168" s="2">
        <f>G168-$B$5</f>
        <v>-23</v>
      </c>
    </row>
    <row r="169" spans="1:9" s="29" customFormat="1" ht="12.75">
      <c r="A169" s="29" t="s">
        <v>92</v>
      </c>
      <c r="B169" s="29" t="s">
        <v>255</v>
      </c>
      <c r="C169" s="29" t="s">
        <v>292</v>
      </c>
      <c r="D169" s="29">
        <v>46</v>
      </c>
      <c r="F169" s="29">
        <f>(23*2)+(3*3)</f>
        <v>55</v>
      </c>
      <c r="G169" s="30">
        <f>AVERAGE(D169:F169)</f>
        <v>50.5</v>
      </c>
      <c r="H169" s="31">
        <f>STDEV(D169:F169)</f>
        <v>6.363961030678928</v>
      </c>
      <c r="I169" s="32">
        <f>G169-$B$5</f>
        <v>-24.5</v>
      </c>
    </row>
    <row r="170" spans="1:9" ht="12.75">
      <c r="A170" t="s">
        <v>108</v>
      </c>
      <c r="B170" t="s">
        <v>268</v>
      </c>
      <c r="C170" t="s">
        <v>292</v>
      </c>
      <c r="D170">
        <v>39</v>
      </c>
      <c r="F170">
        <f>(28*2)+(2*3)</f>
        <v>62</v>
      </c>
      <c r="G170" s="7">
        <f>AVERAGE(D170:F170)</f>
        <v>50.5</v>
      </c>
      <c r="H170" s="3">
        <f>STDEV(D170:F170)</f>
        <v>16.263455967290593</v>
      </c>
      <c r="I170" s="2">
        <f>G170-$B$5</f>
        <v>-24.5</v>
      </c>
    </row>
    <row r="171" spans="1:9" ht="12.75">
      <c r="A171" t="s">
        <v>23</v>
      </c>
      <c r="B171" t="s">
        <v>296</v>
      </c>
      <c r="C171" t="s">
        <v>41</v>
      </c>
      <c r="E171">
        <v>9</v>
      </c>
      <c r="F171">
        <v>35</v>
      </c>
      <c r="G171" s="7">
        <f>AVERAGE(D171:F171)</f>
        <v>22</v>
      </c>
      <c r="H171" s="3">
        <f>STDEV(D171:F171)</f>
        <v>18.384776310850235</v>
      </c>
      <c r="I171" s="2">
        <f>G171-$B$4</f>
        <v>-25.333333333333336</v>
      </c>
    </row>
    <row r="172" spans="1:9" ht="12.75">
      <c r="A172" t="s">
        <v>21</v>
      </c>
      <c r="B172" t="s">
        <v>251</v>
      </c>
      <c r="C172" t="s">
        <v>41</v>
      </c>
      <c r="E172">
        <v>13</v>
      </c>
      <c r="F172">
        <v>26</v>
      </c>
      <c r="G172" s="7">
        <f>AVERAGE(D172:F172)</f>
        <v>19.5</v>
      </c>
      <c r="H172" s="3">
        <f>STDEV(D172:F172)</f>
        <v>9.192388155425117</v>
      </c>
      <c r="I172" s="2">
        <f>G172-$B$4</f>
        <v>-27.833333333333336</v>
      </c>
    </row>
    <row r="173" spans="1:9" s="29" customFormat="1" ht="12.75">
      <c r="A173" s="29" t="s">
        <v>105</v>
      </c>
      <c r="B173" s="29" t="s">
        <v>278</v>
      </c>
      <c r="C173" s="29" t="s">
        <v>292</v>
      </c>
      <c r="D173" s="29">
        <v>54</v>
      </c>
      <c r="F173" s="29">
        <f>(20*2)</f>
        <v>40</v>
      </c>
      <c r="G173" s="30">
        <f>AVERAGE(D173:F173)</f>
        <v>47</v>
      </c>
      <c r="H173" s="31">
        <f>STDEV(D173:F173)</f>
        <v>9.899494936611665</v>
      </c>
      <c r="I173" s="32">
        <f>G173-$B$5</f>
        <v>-28</v>
      </c>
    </row>
    <row r="174" spans="1:9" ht="12.75">
      <c r="A174" t="s">
        <v>14</v>
      </c>
      <c r="B174" t="s">
        <v>296</v>
      </c>
      <c r="C174" t="s">
        <v>292</v>
      </c>
      <c r="F174">
        <f>(21*2)+(1*3)</f>
        <v>45</v>
      </c>
      <c r="G174" s="7">
        <f>AVERAGE(D174:F174)</f>
        <v>45</v>
      </c>
      <c r="H174" s="3" t="s">
        <v>34</v>
      </c>
      <c r="I174" s="2">
        <f>G174-$B$5</f>
        <v>-30</v>
      </c>
    </row>
    <row r="175" spans="1:9" ht="12.75">
      <c r="A175" t="s">
        <v>106</v>
      </c>
      <c r="B175" t="s">
        <v>294</v>
      </c>
      <c r="C175" t="s">
        <v>292</v>
      </c>
      <c r="D175">
        <v>50</v>
      </c>
      <c r="F175">
        <f>(18*2)+(1*3)</f>
        <v>39</v>
      </c>
      <c r="G175" s="7">
        <f>AVERAGE(D175:F175)</f>
        <v>44.5</v>
      </c>
      <c r="H175" s="3">
        <f>STDEV(D175:F175)</f>
        <v>7.7781745930520225</v>
      </c>
      <c r="I175" s="2">
        <f>G175-$B$5</f>
        <v>-30.5</v>
      </c>
    </row>
    <row r="176" spans="1:9" ht="12.75">
      <c r="A176" t="s">
        <v>94</v>
      </c>
      <c r="B176" t="s">
        <v>326</v>
      </c>
      <c r="C176" t="s">
        <v>292</v>
      </c>
      <c r="D176">
        <v>42</v>
      </c>
      <c r="F176">
        <f>(17*2)+(1*3)</f>
        <v>37</v>
      </c>
      <c r="G176" s="7">
        <f>AVERAGE(D176:F176)</f>
        <v>39.5</v>
      </c>
      <c r="H176" s="3">
        <f>STDEV(D176:F176)</f>
        <v>3.5355339059327378</v>
      </c>
      <c r="I176" s="2">
        <f>G176-$B$5</f>
        <v>-35.5</v>
      </c>
    </row>
  </sheetData>
  <conditionalFormatting sqref="A147:G147 A148:C176 E148:F155 G148:G176 B5">
    <cfRule type="cellIs" priority="1" dxfId="0" operator="equal" stopIfTrue="1">
      <formula>"N"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McKay</dc:creator>
  <cp:keywords/>
  <dc:description/>
  <cp:lastModifiedBy>Andrew McKay</cp:lastModifiedBy>
  <dcterms:created xsi:type="dcterms:W3CDTF">2006-09-20T18:56:37Z</dcterms:created>
  <cp:category/>
  <cp:version/>
  <cp:contentType/>
  <cp:contentStatus/>
</cp:coreProperties>
</file>